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firstSheet="2" activeTab="2"/>
  </bookViews>
  <sheets>
    <sheet name="Sheet1" sheetId="1" state="veryHidden" r:id="rId1"/>
    <sheet name="Non Delegated" sheetId="2" state="veryHidden" r:id="rId2"/>
    <sheet name="Average Tariff Increases" sheetId="3" r:id="rId3"/>
  </sheets>
  <externalReferences>
    <externalReference r:id="rId6"/>
  </externalReferences>
  <definedNames>
    <definedName name="c_budget_r000">'[1]Sheet1'!$B$5:$F$287</definedName>
    <definedName name="_xlnm.Print_Area" localSheetId="2">'Average Tariff Increases'!$A$1:$R$435</definedName>
    <definedName name="_xlnm.Print_Titles" localSheetId="2">'Average Tariff Increases'!$1:$6</definedName>
  </definedNames>
  <calcPr fullCalcOnLoad="1"/>
</workbook>
</file>

<file path=xl/sharedStrings.xml><?xml version="1.0" encoding="utf-8"?>
<sst xmlns="http://schemas.openxmlformats.org/spreadsheetml/2006/main" count="1669" uniqueCount="700">
  <si>
    <t>Tariff increases 2009/10 Medium Term Revenue &amp; Expenditure Framework</t>
  </si>
  <si>
    <t>City of Johannesburg</t>
  </si>
  <si>
    <t>Cape Town</t>
  </si>
  <si>
    <t>eThekwini</t>
  </si>
  <si>
    <t>City of Tshwane</t>
  </si>
  <si>
    <t>Ekurhuleni Metro</t>
  </si>
  <si>
    <t xml:space="preserve">Nelson Mandela Bay </t>
  </si>
  <si>
    <t>2009/2010</t>
  </si>
  <si>
    <t>Electricity</t>
  </si>
  <si>
    <t>Water</t>
  </si>
  <si>
    <t>Sanitation</t>
  </si>
  <si>
    <t>Refuse</t>
  </si>
  <si>
    <t>new tariff</t>
  </si>
  <si>
    <t>New roll</t>
  </si>
  <si>
    <t xml:space="preserve">% INCREASE </t>
  </si>
  <si>
    <t>2010/2011</t>
  </si>
  <si>
    <t>2011/2012</t>
  </si>
  <si>
    <t>Property Rates</t>
  </si>
  <si>
    <t>adopted budget</t>
  </si>
  <si>
    <t>tabled budget</t>
  </si>
  <si>
    <t>2009/10</t>
  </si>
  <si>
    <t xml:space="preserve">
Code</t>
  </si>
  <si>
    <t>%</t>
  </si>
  <si>
    <t>Eastern Cape</t>
  </si>
  <si>
    <t xml:space="preserve"> </t>
  </si>
  <si>
    <t>A</t>
  </si>
  <si>
    <t>Nelson Mandela</t>
  </si>
  <si>
    <t>EC000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</si>
  <si>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</si>
  <si>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</si>
  <si>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</si>
  <si>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</si>
  <si>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</si>
  <si>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</si>
  <si>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</si>
  <si>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</si>
  <si>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</si>
  <si>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</si>
  <si>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</si>
  <si>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</si>
  <si>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</si>
  <si>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</si>
  <si>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</si>
  <si>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</si>
  <si>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</si>
  <si>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EC109</t>
  </si>
  <si>
    <t>C</t>
  </si>
  <si>
    <t>DC10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</si>
  <si>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</si>
  <si>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</si>
  <si>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</si>
  <si>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</si>
  <si>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</si>
  <si>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</si>
  <si>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</si>
  <si>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</si>
  <si>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Buffalo City</t>
  </si>
  <si>
    <t>EC125</t>
  </si>
  <si>
    <t>Ngqushwa</t>
  </si>
  <si>
    <t>EC126</t>
  </si>
  <si>
    <t>Nkonkobe</t>
  </si>
  <si>
    <t>EC127</t>
  </si>
  <si>
    <t>Nxuba</t>
  </si>
  <si>
    <t>EC128</t>
  </si>
  <si>
    <t>DC12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</si>
  <si>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</si>
  <si>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</si>
  <si>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</si>
  <si>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</si>
  <si>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</si>
  <si>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</si>
  <si>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</si>
  <si>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</si>
  <si>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</si>
  <si>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</si>
  <si>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EC136</t>
  </si>
  <si>
    <t>Engcobo</t>
  </si>
  <si>
    <t>EC137</t>
  </si>
  <si>
    <t>Sakhisizwe</t>
  </si>
  <si>
    <t>EC138</t>
  </si>
  <si>
    <t>DC13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</si>
  <si>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</si>
  <si>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</si>
  <si>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</si>
  <si>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</si>
  <si>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</si>
  <si>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</si>
  <si>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</si>
  <si>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</si>
  <si>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DC14</t>
  </si>
  <si>
    <t>Mbizana</t>
  </si>
  <si>
    <t>EC151</t>
  </si>
  <si>
    <t>Ntabankulu</t>
  </si>
  <si>
    <t>EC152</t>
  </si>
  <si>
    <t>EC153</t>
  </si>
  <si>
    <t>EC154</t>
  </si>
  <si>
    <t>Nyandeni</t>
  </si>
  <si>
    <t>EC155</t>
  </si>
  <si>
    <t>Mhlontlo</t>
  </si>
  <si>
    <t>EC156</t>
  </si>
  <si>
    <t>King Sabata Dalindyebo</t>
  </si>
  <si>
    <t>EC157</t>
  </si>
  <si>
    <t>O.R. Tambo District Municipality</t>
  </si>
  <si>
    <t>DC15</t>
  </si>
  <si>
    <t>Umzimvubu</t>
  </si>
  <si>
    <t>EC442</t>
  </si>
  <si>
    <t>Matatiele</t>
  </si>
  <si>
    <t>EC441</t>
  </si>
  <si>
    <t>DC44</t>
  </si>
  <si>
    <t>Free State</t>
  </si>
  <si>
    <t>Letsemeng</t>
  </si>
  <si>
    <t>FS161</t>
  </si>
  <si>
    <t>Kopanong</t>
  </si>
  <si>
    <t>FS162</t>
  </si>
  <si>
    <t>Mohokare</t>
  </si>
  <si>
    <t>FS163</t>
  </si>
  <si>
    <t>DC16</t>
  </si>
  <si>
    <t>FS171</t>
  </si>
  <si>
    <t>Mangaung</t>
  </si>
  <si>
    <t>FS172</t>
  </si>
  <si>
    <t>Mantsopa</t>
  </si>
  <si>
    <t>FS173</t>
  </si>
  <si>
    <t>DC17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</si>
  <si>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</si>
  <si>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</si>
  <si>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</si>
  <si>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</si>
  <si>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</si>
  <si>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</si>
  <si>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</si>
  <si>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</si>
  <si>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</si>
  <si>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</si>
  <si>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DC18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</si>
  <si>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</si>
  <si>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</si>
  <si>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</si>
  <si>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</si>
  <si>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</si>
  <si>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</si>
  <si>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</si>
  <si>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</si>
  <si>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</si>
  <si>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</si>
  <si>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DC19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</si>
  <si>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</si>
  <si>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</si>
  <si>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</si>
  <si>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</si>
  <si>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</si>
  <si>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</si>
  <si>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</si>
  <si>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</si>
  <si>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DC20</t>
  </si>
  <si>
    <t>Gauteng</t>
  </si>
  <si>
    <t>Ekurhuleni</t>
  </si>
  <si>
    <t>GT000</t>
  </si>
  <si>
    <t>GT001</t>
  </si>
  <si>
    <t>GT002</t>
  </si>
  <si>
    <t>GT461</t>
  </si>
  <si>
    <t>Kungwini</t>
  </si>
  <si>
    <t>GT462</t>
  </si>
  <si>
    <t>DC46</t>
  </si>
  <si>
    <t>Emfuleni</t>
  </si>
  <si>
    <t>GT421</t>
  </si>
  <si>
    <t>Midvaal</t>
  </si>
  <si>
    <t>GT422</t>
  </si>
  <si>
    <t>Lesedi</t>
  </si>
  <si>
    <t>GT423</t>
  </si>
  <si>
    <t>DC42</t>
  </si>
  <si>
    <t>Mogale City</t>
  </si>
  <si>
    <t>GT481</t>
  </si>
  <si>
    <t>Randfontein</t>
  </si>
  <si>
    <t>GT482</t>
  </si>
  <si>
    <t>Westonaria</t>
  </si>
  <si>
    <t>GT483</t>
  </si>
  <si>
    <t>DC48</t>
  </si>
  <si>
    <t>KwaZulu-Natal</t>
  </si>
  <si>
    <t>KZ000</t>
  </si>
  <si>
    <t>Vulamehlo</t>
  </si>
  <si>
    <t>Umdoni</t>
  </si>
  <si>
    <t>Umzumbe</t>
  </si>
  <si>
    <t>uMuziwabantu</t>
  </si>
  <si>
    <t>Hibiscus Coast</t>
  </si>
  <si>
    <t>DC21</t>
  </si>
  <si>
    <t>uMshwathi</t>
  </si>
  <si>
    <t>uMngeni</t>
  </si>
  <si>
    <t>Mpofana</t>
  </si>
  <si>
    <t>Impendle</t>
  </si>
  <si>
    <t>Msunduzi</t>
  </si>
  <si>
    <t>KZ225</t>
  </si>
  <si>
    <t>Mkhambathini</t>
  </si>
  <si>
    <t>Richmond</t>
  </si>
  <si>
    <t>DC22</t>
  </si>
  <si>
    <t>Emnambithi/Ladysmith</t>
  </si>
  <si>
    <t>Indaka</t>
  </si>
  <si>
    <t>Umtshezi</t>
  </si>
  <si>
    <t>Okhahlamba</t>
  </si>
  <si>
    <t>Imbabazane</t>
  </si>
  <si>
    <t>DC23</t>
  </si>
  <si>
    <t>Endumeni</t>
  </si>
  <si>
    <t>Nquthu</t>
  </si>
  <si>
    <t>Msinga</t>
  </si>
  <si>
    <t>Umvoti</t>
  </si>
  <si>
    <t>DC24</t>
  </si>
  <si>
    <t>Newcastle</t>
  </si>
  <si>
    <t>eMadlangeni</t>
  </si>
  <si>
    <t>Dannhauser</t>
  </si>
  <si>
    <t>DC25</t>
  </si>
  <si>
    <t>eDumbe</t>
  </si>
  <si>
    <t>uPhongolo</t>
  </si>
  <si>
    <t>Abaqulusi</t>
  </si>
  <si>
    <t>Nongoma</t>
  </si>
  <si>
    <t>Ulundi</t>
  </si>
  <si>
    <t>DC26</t>
  </si>
  <si>
    <t>Umhlabuyalingana</t>
  </si>
  <si>
    <t>Jozini</t>
  </si>
  <si>
    <t>Hlabisa</t>
  </si>
  <si>
    <t>Mtubatuba</t>
  </si>
  <si>
    <t>DC27</t>
  </si>
  <si>
    <t>uMhlathuze</t>
  </si>
  <si>
    <t>KZ282</t>
  </si>
  <si>
    <t>Ntambanana</t>
  </si>
  <si>
    <t>Mthonjaneni</t>
  </si>
  <si>
    <t>Nkandla</t>
  </si>
  <si>
    <t>DC28</t>
  </si>
  <si>
    <t>Mandeni</t>
  </si>
  <si>
    <t>KwaDukuza</t>
  </si>
  <si>
    <t>Ndwedwe</t>
  </si>
  <si>
    <t>Maphumulo</t>
  </si>
  <si>
    <t>DC29</t>
  </si>
  <si>
    <t>Ingwe</t>
  </si>
  <si>
    <t>Kwa Sani</t>
  </si>
  <si>
    <t>Greater Kokstad</t>
  </si>
  <si>
    <t>Ubuhlebezwe</t>
  </si>
  <si>
    <t>Umzimkhulu</t>
  </si>
  <si>
    <t>DC43</t>
  </si>
  <si>
    <t>Limpopo</t>
  </si>
  <si>
    <t>Makhuduthamaga</t>
  </si>
  <si>
    <t>LIM473</t>
  </si>
  <si>
    <t>Fetakgomo</t>
  </si>
  <si>
    <t>LIM474</t>
  </si>
  <si>
    <t>LIM471</t>
  </si>
  <si>
    <t>Elias Motsoaledi</t>
  </si>
  <si>
    <t>LIM472</t>
  </si>
  <si>
    <t>Greater Tubatse</t>
  </si>
  <si>
    <t>LIM475</t>
  </si>
  <si>
    <t>DC47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</si>
  <si>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</si>
  <si>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</si>
  <si>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</si>
  <si>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</si>
  <si>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</si>
  <si>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</si>
  <si>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</si>
  <si>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</si>
  <si>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</si>
  <si>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</si>
  <si>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DC33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</si>
  <si>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</si>
  <si>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</si>
  <si>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</si>
  <si>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</si>
  <si>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</si>
  <si>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</si>
  <si>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</si>
  <si>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</si>
  <si>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DC34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</si>
  <si>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</si>
  <si>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</si>
  <si>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</si>
  <si>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</si>
  <si>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</si>
  <si>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</si>
  <si>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</si>
  <si>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</si>
  <si>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</si>
  <si>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</si>
  <si>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DC35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</si>
  <si>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</si>
  <si>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</si>
  <si>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</si>
  <si>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</si>
  <si>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</si>
  <si>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</si>
  <si>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</si>
  <si>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</si>
  <si>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</si>
  <si>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</si>
  <si>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</si>
  <si>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</si>
  <si>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DC36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</si>
  <si>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</si>
  <si>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</si>
  <si>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</si>
  <si>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</si>
  <si>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</si>
  <si>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</si>
  <si>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</si>
  <si>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</t>
  </si>
  <si>
    <t>MP304</t>
  </si>
  <si>
    <t>Lekwa</t>
  </si>
  <si>
    <t>MP305</t>
  </si>
  <si>
    <t>Dipaleseng</t>
  </si>
  <si>
    <t>MP306</t>
  </si>
  <si>
    <t>Govan Mbeki</t>
  </si>
  <si>
    <t>MP307</t>
  </si>
  <si>
    <t>DC30</t>
  </si>
  <si>
    <t>MP311</t>
  </si>
  <si>
    <t>MP312</t>
  </si>
  <si>
    <t>Steve Tshwete</t>
  </si>
  <si>
    <t>MP313</t>
  </si>
  <si>
    <t>Emakhazeni</t>
  </si>
  <si>
    <t>MP314</t>
  </si>
  <si>
    <t>Thembisile</t>
  </si>
  <si>
    <t>MP315</t>
  </si>
  <si>
    <t>MP316</t>
  </si>
  <si>
    <t>DC31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</si>
  <si>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</si>
  <si>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</si>
  <si>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</si>
  <si>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</si>
  <si>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</si>
  <si>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</si>
  <si>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</si>
  <si>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</si>
  <si>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</si>
  <si>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</si>
  <si>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DC32</t>
  </si>
  <si>
    <t>Northern Cape</t>
  </si>
  <si>
    <t>Moshaweng</t>
  </si>
  <si>
    <t>NC451</t>
  </si>
  <si>
    <t>Ga-Segonyana</t>
  </si>
  <si>
    <t>NC452</t>
  </si>
  <si>
    <t>NC453</t>
  </si>
  <si>
    <t>DC45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</si>
  <si>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</si>
  <si>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</si>
  <si>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</si>
  <si>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</si>
  <si>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</si>
  <si>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</si>
  <si>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</si>
  <si>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</si>
  <si>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</si>
  <si>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</si>
  <si>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</si>
  <si>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</si>
  <si>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DC6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</si>
  <si>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</si>
  <si>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</si>
  <si>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</si>
  <si>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</si>
  <si>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</si>
  <si>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</si>
  <si>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</si>
  <si>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</si>
  <si>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</si>
  <si>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</si>
  <si>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</si>
  <si>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</si>
  <si>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</si>
  <si>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</si>
  <si>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</si>
  <si>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</si>
  <si>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DC7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</si>
  <si>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</si>
  <si>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</si>
  <si>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</si>
  <si>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</si>
  <si>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</si>
  <si>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</si>
  <si>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</si>
  <si>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</si>
  <si>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</si>
  <si>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</si>
  <si>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</si>
  <si>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</si>
  <si>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DC8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</si>
  <si>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</si>
  <si>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</si>
  <si>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</si>
  <si>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</si>
  <si>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</si>
  <si>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</si>
  <si>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</si>
  <si>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</si>
  <si>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DC9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</si>
  <si>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</si>
  <si>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</si>
  <si>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</si>
  <si>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</si>
  <si>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</si>
  <si>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</si>
  <si>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</si>
  <si>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</si>
  <si>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</si>
  <si>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</si>
  <si>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</si>
  <si>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DC37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</si>
  <si>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</si>
  <si>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</si>
  <si>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</si>
  <si>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</si>
  <si>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</si>
  <si>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</si>
  <si>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</si>
  <si>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</si>
  <si>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</si>
  <si>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</si>
  <si>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DC38</t>
  </si>
  <si>
    <t>Kagisano</t>
  </si>
  <si>
    <t>NW391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</si>
  <si>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</si>
  <si>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</si>
  <si>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</si>
  <si>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</si>
  <si>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</si>
  <si>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</si>
  <si>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</si>
  <si>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</si>
  <si>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</si>
  <si>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DC39</t>
  </si>
  <si>
    <t>Ventersdorp</t>
  </si>
  <si>
    <t>NW401</t>
  </si>
  <si>
    <t>NW402</t>
  </si>
  <si>
    <t>NW403</t>
  </si>
  <si>
    <t>Maquassi Hills</t>
  </si>
  <si>
    <t>NW404</t>
  </si>
  <si>
    <t>Merafong City</t>
  </si>
  <si>
    <t>DC40</t>
  </si>
  <si>
    <t>Western Cape</t>
  </si>
  <si>
    <t>City of Cape Town</t>
  </si>
  <si>
    <t>WC000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</si>
  <si>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</si>
  <si>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</si>
  <si>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</si>
  <si>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</si>
  <si>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</si>
  <si>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</si>
  <si>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</si>
  <si>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</si>
  <si>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</si>
  <si>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</si>
  <si>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DC1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</si>
  <si>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</si>
  <si>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</si>
  <si>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</si>
  <si>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</si>
  <si>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</si>
  <si>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</si>
  <si>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</si>
  <si>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</si>
  <si>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WC026</t>
  </si>
  <si>
    <t>DC2</t>
  </si>
  <si>
    <t>Theewaterskloof</t>
  </si>
  <si>
    <t>WC031</t>
  </si>
  <si>
    <t>WC032</t>
  </si>
  <si>
    <t>Cape Agulhas</t>
  </si>
  <si>
    <t>WC033</t>
  </si>
  <si>
    <t>Swellendam</t>
  </si>
  <si>
    <t>WC034</t>
  </si>
  <si>
    <t>DC3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</si>
  <si>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</si>
  <si>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</si>
  <si>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</si>
  <si>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</si>
  <si>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</si>
  <si>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</si>
  <si>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</si>
  <si>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</si>
  <si>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</si>
  <si>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</si>
  <si>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</si>
  <si>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</si>
  <si>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</si>
  <si>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</si>
  <si>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DC4</t>
  </si>
  <si>
    <t>Laingsburg</t>
  </si>
  <si>
    <t>WC051</t>
  </si>
  <si>
    <t>Prince Albert</t>
  </si>
  <si>
    <t>WC052</t>
  </si>
  <si>
    <t>Beaufort West</t>
  </si>
  <si>
    <t>WC053</t>
  </si>
  <si>
    <t>DC5</t>
  </si>
  <si>
    <t>2010/11</t>
  </si>
  <si>
    <t>2011/12</t>
  </si>
  <si>
    <t>Budget State</t>
  </si>
  <si>
    <t>Adopted</t>
  </si>
  <si>
    <t>Tabled</t>
  </si>
  <si>
    <t>Final</t>
  </si>
  <si>
    <t>Cacadu Municipalities</t>
  </si>
  <si>
    <t>Chris Hani Municipalities</t>
  </si>
  <si>
    <t>O.R Tambo Municipalities</t>
  </si>
  <si>
    <t>Alfred Nzo Municipalities</t>
  </si>
  <si>
    <t>Xhariep Municipalities</t>
  </si>
  <si>
    <t>Motheo Municipalities</t>
  </si>
  <si>
    <t>Lejweleputswa Municipalities</t>
  </si>
  <si>
    <t>Thabo Mofutsanyana Municipalities</t>
  </si>
  <si>
    <t>Fezile Dabi Municipalities</t>
  </si>
  <si>
    <t>Metsweding Municipalities</t>
  </si>
  <si>
    <t>Sedibeng Municipalities</t>
  </si>
  <si>
    <t>West Rand Municipalities</t>
  </si>
  <si>
    <t>Ugu Municipalities</t>
  </si>
  <si>
    <t>uMgungundlovu Municipalities</t>
  </si>
  <si>
    <t>Umzinyathi Municipalities</t>
  </si>
  <si>
    <t>Amajuba Municipalities</t>
  </si>
  <si>
    <t>Zululand Municipalities</t>
  </si>
  <si>
    <t>Umkhanyakude Municipalities</t>
  </si>
  <si>
    <t>uThungulu Municipalities</t>
  </si>
  <si>
    <t>iLembe Municipalities</t>
  </si>
  <si>
    <t>Sisonke Municipalities</t>
  </si>
  <si>
    <t>Greater Sekhukhune District Municipalities</t>
  </si>
  <si>
    <t>Mopani Municipalities</t>
  </si>
  <si>
    <t>Vhembe Municipalities</t>
  </si>
  <si>
    <t>Capricorn Municipalities</t>
  </si>
  <si>
    <t>Waterberg Municipalities</t>
  </si>
  <si>
    <t>Gert Sibande Municipalities</t>
  </si>
  <si>
    <t>Nkangala Municipalities</t>
  </si>
  <si>
    <t>Ehlanzeni Municipalities</t>
  </si>
  <si>
    <t>Namakwa Municipalities</t>
  </si>
  <si>
    <t>Siyanda Municipalities</t>
  </si>
  <si>
    <t>Frances Baard Municipalities</t>
  </si>
  <si>
    <t>Bojanala Platinum Municipalities</t>
  </si>
  <si>
    <t>North West Municipalities</t>
  </si>
  <si>
    <t>West Coast Municipalities</t>
  </si>
  <si>
    <t>Cape Winelands Municipalities</t>
  </si>
  <si>
    <t>Overberg Municipalities</t>
  </si>
  <si>
    <t>Eden Municipalities</t>
  </si>
  <si>
    <t>Central Karoo  Municipalities</t>
  </si>
  <si>
    <t>Western Cape Municipalities</t>
  </si>
  <si>
    <t>Average: Eastern Cape Municipalities</t>
  </si>
  <si>
    <t>Average: Free State Municipalities</t>
  </si>
  <si>
    <t>Average: Gauteng Municipalities</t>
  </si>
  <si>
    <t>Average: KwaZulu-Natal Municipalities</t>
  </si>
  <si>
    <t>Average: Limpopo Municipalities</t>
  </si>
  <si>
    <t>Average: Mpumalanga Municipalities</t>
  </si>
  <si>
    <t>Average: Northern Cape Municipalities</t>
  </si>
  <si>
    <t>Average: Primary Monitoring Municipalities</t>
  </si>
  <si>
    <t>EC: Outstanding</t>
  </si>
  <si>
    <t>FS: Outstanding</t>
  </si>
  <si>
    <t>GT Outstanding</t>
  </si>
  <si>
    <t>KZ Outstanding</t>
  </si>
  <si>
    <t>LP Outstanding</t>
  </si>
  <si>
    <t>MP Outstanding</t>
  </si>
  <si>
    <t>NC Outstanding</t>
  </si>
  <si>
    <t>NW Outstanding</t>
  </si>
  <si>
    <t>WC Outstanding</t>
  </si>
  <si>
    <t>Outstanding Documents</t>
  </si>
  <si>
    <t>National</t>
  </si>
  <si>
    <t>Source: National Treasury Local Government Database</t>
  </si>
  <si>
    <t>ANNEXURE K</t>
  </si>
  <si>
    <t>NMA</t>
  </si>
  <si>
    <t>EKU</t>
  </si>
  <si>
    <t>JHB</t>
  </si>
  <si>
    <t>TSH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</si>
  <si>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</si>
  <si>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</si>
  <si>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</si>
  <si>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</si>
  <si>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</si>
  <si>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</si>
  <si>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</si>
  <si>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</si>
  <si>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</si>
  <si>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</si>
  <si>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</si>
  <si>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</si>
  <si>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</si>
  <si>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</si>
  <si>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</si>
  <si>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</si>
  <si>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</si>
  <si>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</si>
  <si>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</si>
  <si>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</si>
  <si>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</si>
  <si>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</si>
  <si>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</si>
  <si>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</si>
  <si>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</si>
  <si>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</si>
  <si>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</si>
  <si>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</si>
  <si>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</si>
  <si>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</si>
  <si>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</si>
  <si>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</si>
  <si>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</si>
  <si>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</si>
  <si>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</si>
  <si>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</si>
  <si>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</si>
  <si>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</si>
  <si>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</si>
  <si>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</si>
  <si>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</si>
  <si>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</si>
  <si>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</si>
  <si>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</si>
  <si>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</si>
  <si>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</si>
  <si>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</si>
  <si>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</si>
  <si>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</si>
  <si>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</si>
  <si>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ETH</t>
  </si>
  <si>
    <t>CPT</t>
  </si>
  <si>
    <t>2012/12</t>
  </si>
  <si>
    <t>Average tariff increases 2010/11 Medium Term Revenue &amp; Expenditure Framework</t>
  </si>
  <si>
    <t>GT484</t>
  </si>
  <si>
    <t>Nelson Mandela Bay</t>
  </si>
  <si>
    <t>Kou-Kamma</t>
  </si>
  <si>
    <t>Cacadu</t>
  </si>
  <si>
    <t>Amathole</t>
  </si>
  <si>
    <t>Emalahleni (Ec)</t>
  </si>
  <si>
    <t>Chris Hani</t>
  </si>
  <si>
    <t>Joe Gqabi</t>
  </si>
  <si>
    <t>Ngquza Hills</t>
  </si>
  <si>
    <t>Port St Johns</t>
  </si>
  <si>
    <t>O .R. Tambo</t>
  </si>
  <si>
    <t>Alfred Nzo</t>
  </si>
  <si>
    <t>Xhariep</t>
  </si>
  <si>
    <t>Naledi (Fs)</t>
  </si>
  <si>
    <t>Motheo</t>
  </si>
  <si>
    <t>Lejweleputswa</t>
  </si>
  <si>
    <t>Thabo Mofutsanyana</t>
  </si>
  <si>
    <t>Fezile Dabi</t>
  </si>
  <si>
    <t>City Of Johannesburg</t>
  </si>
  <si>
    <t>City Of Tshwane</t>
  </si>
  <si>
    <t>Nokeng Tsa Taemane</t>
  </si>
  <si>
    <t>Metsweding</t>
  </si>
  <si>
    <t>Sedibeng</t>
  </si>
  <si>
    <t>West Rand</t>
  </si>
  <si>
    <t>Ezinqoleni</t>
  </si>
  <si>
    <t>Ugu</t>
  </si>
  <si>
    <t>uMgungundlovu</t>
  </si>
  <si>
    <t>Uthukela</t>
  </si>
  <si>
    <t>Umzinyathi</t>
  </si>
  <si>
    <t>Amajuba</t>
  </si>
  <si>
    <t>Zululand</t>
  </si>
  <si>
    <t>The Big 5 False Bay</t>
  </si>
  <si>
    <t>Umkhanyakude</t>
  </si>
  <si>
    <t>Mfolozi</t>
  </si>
  <si>
    <t>uMlalazi</t>
  </si>
  <si>
    <t>uThungulu</t>
  </si>
  <si>
    <t>iLembe</t>
  </si>
  <si>
    <t>Sisonke</t>
  </si>
  <si>
    <t>Ephraim Mogale</t>
  </si>
  <si>
    <t>Greater Sekhukhune</t>
  </si>
  <si>
    <t>Mopani</t>
  </si>
  <si>
    <t>Vhembe</t>
  </si>
  <si>
    <t>Capricorn</t>
  </si>
  <si>
    <t>Waterberg</t>
  </si>
  <si>
    <t>Gert Sibande</t>
  </si>
  <si>
    <t>Victor Khanye</t>
  </si>
  <si>
    <t>Emalahleni (Mp)</t>
  </si>
  <si>
    <t>Dr J.S. Moroka</t>
  </si>
  <si>
    <t>Nkangala</t>
  </si>
  <si>
    <t>Ehlanzeni</t>
  </si>
  <si>
    <t>Gamagara</t>
  </si>
  <si>
    <t>John Taolo Gaetsewe</t>
  </si>
  <si>
    <t>Namakwa</t>
  </si>
  <si>
    <t>Siyanda</t>
  </si>
  <si>
    <t>Frances Baard</t>
  </si>
  <si>
    <t>Bojanala Platinum</t>
  </si>
  <si>
    <t>Ngaka Modiri Molema</t>
  </si>
  <si>
    <t>Naledi (Nw)</t>
  </si>
  <si>
    <t>Dr Ruth Segomotsi Mompati</t>
  </si>
  <si>
    <t>Tlokwe</t>
  </si>
  <si>
    <t>City Of Matlosana</t>
  </si>
  <si>
    <t>Dr Kenneth Kaunda</t>
  </si>
  <si>
    <t>West Coast</t>
  </si>
  <si>
    <t>Langeberg</t>
  </si>
  <si>
    <t>Cape Winelands DM</t>
  </si>
  <si>
    <t>Overberg</t>
  </si>
  <si>
    <t>Eden</t>
  </si>
  <si>
    <t>Central Karoo</t>
  </si>
  <si>
    <t>Dr Kenneth Kaunda Municipalities</t>
  </si>
  <si>
    <t>Dr Ruth Segomotsi Mompati Municipalities</t>
  </si>
  <si>
    <t>Ngaka Modiri Molema Municipalities</t>
  </si>
  <si>
    <t>Pixley Ka Seme Municipalities</t>
  </si>
  <si>
    <t>John Taolo Gaetsewe Municipalities</t>
  </si>
  <si>
    <t>Uthukela Municipalities</t>
  </si>
  <si>
    <t>Joe Gqabi Municipalities</t>
  </si>
  <si>
    <t>Amathole Municipalities</t>
  </si>
  <si>
    <t>N/A</t>
  </si>
  <si>
    <t>-</t>
  </si>
  <si>
    <t>N\A</t>
  </si>
  <si>
    <t xml:space="preserve">N/A </t>
  </si>
  <si>
    <t>N.A</t>
  </si>
  <si>
    <t>26,8%</t>
  </si>
  <si>
    <t>27,8%</t>
  </si>
  <si>
    <t>Notes:</t>
  </si>
  <si>
    <t>* Municipality will increase the tarrifs by the minimum rate (CPI based)</t>
  </si>
  <si>
    <t>Some districts/municipalities do not provide basic services hence their information is reflected as N/A (Not Applicable) or 0% on the report</t>
  </si>
  <si>
    <t>NA</t>
  </si>
  <si>
    <t>N /A</t>
  </si>
  <si>
    <t>Some municipalities did not respond to National Treasury's request for information and are shown as blanks in the sheet</t>
  </si>
  <si>
    <t>Overstrand*</t>
  </si>
</sst>
</file>

<file path=xl/styles.xml><?xml version="1.0" encoding="utf-8"?>
<styleSheet xmlns="http://schemas.openxmlformats.org/spreadsheetml/2006/main">
  <numFmts count="3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0.0%"/>
    <numFmt numFmtId="179" formatCode="[$-1C09]dd\ mmmm\ yyyy;@"/>
    <numFmt numFmtId="180" formatCode="_(* #,##0_);_(* \(#,##0\);_(* &quot;- &quot;?_);_(@_)"/>
    <numFmt numFmtId="181" formatCode="_(* #,##0_);_(* \(#,##0\);_(* &quot;-&quot;??_);_(@_)"/>
    <numFmt numFmtId="182" formatCode="_(* #,##0_);_(* \(#,##0\);_(* &quot;-&quot;?_);_(@_)"/>
    <numFmt numFmtId="183" formatCode="dd\.mm\.yyyy"/>
    <numFmt numFmtId="184" formatCode="0.00%;\(0.00%\);_(* &quot;- &quot;?_);_(@_)"/>
    <numFmt numFmtId="185" formatCode="0.0%;\(0.0%\);_(* &quot;- &quot;?_);_(@_)"/>
    <numFmt numFmtId="186" formatCode="#,###;\-#,###;"/>
    <numFmt numFmtId="187" formatCode="#,###,;\(#,###,\)"/>
    <numFmt numFmtId="188" formatCode="#,##0;\(\-#,##0\);"/>
    <numFmt numFmtId="189" formatCode="[$-409]hh:mm:ss\ AM/PM"/>
    <numFmt numFmtId="190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0" fillId="0" borderId="11" xfId="0" applyNumberFormat="1" applyFill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2" xfId="0" applyNumberFormat="1" applyFill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2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179" fontId="1" fillId="0" borderId="14" xfId="55" applyNumberFormat="1" applyFont="1" applyFill="1" applyBorder="1" applyAlignment="1" applyProtection="1">
      <alignment horizontal="right"/>
      <protection/>
    </xf>
    <xf numFmtId="183" fontId="1" fillId="0" borderId="14" xfId="55" applyNumberFormat="1" applyFont="1" applyFill="1" applyBorder="1" applyAlignment="1" applyProtection="1">
      <alignment horizontal="left" indent="2"/>
      <protection/>
    </xf>
    <xf numFmtId="181" fontId="0" fillId="0" borderId="14" xfId="55" applyNumberFormat="1" applyFont="1" applyFill="1" applyBorder="1" applyAlignment="1" applyProtection="1">
      <alignment horizontal="left" indent="2"/>
      <protection/>
    </xf>
    <xf numFmtId="181" fontId="0" fillId="0" borderId="14" xfId="0" applyNumberFormat="1" applyFont="1" applyFill="1" applyBorder="1" applyAlignment="1" applyProtection="1">
      <alignment/>
      <protection/>
    </xf>
    <xf numFmtId="180" fontId="0" fillId="0" borderId="14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180" fontId="0" fillId="0" borderId="16" xfId="55" applyNumberFormat="1" applyFont="1" applyFill="1" applyBorder="1" applyAlignment="1" applyProtection="1">
      <alignment horizontal="left" indent="2"/>
      <protection/>
    </xf>
    <xf numFmtId="180" fontId="0" fillId="0" borderId="16" xfId="55" applyNumberFormat="1" applyFont="1" applyFill="1" applyBorder="1" applyAlignment="1" applyProtection="1">
      <alignment horizontal="left" vertical="top" indent="2"/>
      <protection/>
    </xf>
    <xf numFmtId="0" fontId="0" fillId="0" borderId="17" xfId="0" applyFont="1" applyFill="1" applyBorder="1" applyAlignment="1" applyProtection="1">
      <alignment/>
      <protection/>
    </xf>
    <xf numFmtId="180" fontId="1" fillId="0" borderId="17" xfId="0" applyNumberFormat="1" applyFont="1" applyFill="1" applyBorder="1" applyAlignment="1" applyProtection="1">
      <alignment horizontal="left" vertical="top" wrapText="1"/>
      <protection/>
    </xf>
    <xf numFmtId="181" fontId="1" fillId="0" borderId="17" xfId="0" applyNumberFormat="1" applyFont="1" applyFill="1" applyBorder="1" applyAlignment="1" applyProtection="1">
      <alignment horizontal="center" vertical="top" wrapText="1"/>
      <protection/>
    </xf>
    <xf numFmtId="181" fontId="1" fillId="0" borderId="13" xfId="0" applyNumberFormat="1" applyFont="1" applyFill="1" applyBorder="1" applyAlignment="1" applyProtection="1">
      <alignment horizontal="center" vertical="top" wrapText="1"/>
      <protection/>
    </xf>
    <xf numFmtId="180" fontId="1" fillId="0" borderId="13" xfId="0" applyNumberFormat="1" applyFont="1" applyFill="1" applyBorder="1" applyAlignment="1" applyProtection="1">
      <alignment horizontal="center" vertical="top" wrapText="1"/>
      <protection/>
    </xf>
    <xf numFmtId="180" fontId="1" fillId="0" borderId="14" xfId="55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181" fontId="1" fillId="0" borderId="18" xfId="0" applyNumberFormat="1" applyFont="1" applyFill="1" applyBorder="1" applyAlignment="1" applyProtection="1">
      <alignment/>
      <protection/>
    </xf>
    <xf numFmtId="188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18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80" fontId="5" fillId="0" borderId="0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180" fontId="5" fillId="0" borderId="19" xfId="0" applyNumberFormat="1" applyFont="1" applyFill="1" applyBorder="1" applyAlignment="1" applyProtection="1">
      <alignment horizontal="left" indent="2"/>
      <protection/>
    </xf>
    <xf numFmtId="180" fontId="5" fillId="0" borderId="18" xfId="0" applyNumberFormat="1" applyFont="1" applyFill="1" applyBorder="1" applyAlignment="1" applyProtection="1">
      <alignment horizontal="center"/>
      <protection/>
    </xf>
    <xf numFmtId="10" fontId="5" fillId="0" borderId="18" xfId="0" applyNumberFormat="1" applyFont="1" applyFill="1" applyBorder="1" applyAlignment="1" applyProtection="1">
      <alignment/>
      <protection/>
    </xf>
    <xf numFmtId="10" fontId="5" fillId="0" borderId="19" xfId="0" applyNumberFormat="1" applyFont="1" applyFill="1" applyBorder="1" applyAlignment="1" applyProtection="1">
      <alignment/>
      <protection/>
    </xf>
    <xf numFmtId="187" fontId="5" fillId="0" borderId="19" xfId="0" applyNumberFormat="1" applyFont="1" applyFill="1" applyBorder="1" applyAlignment="1" applyProtection="1">
      <alignment/>
      <protection/>
    </xf>
    <xf numFmtId="187" fontId="5" fillId="0" borderId="19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/>
      <protection/>
    </xf>
    <xf numFmtId="180" fontId="5" fillId="0" borderId="13" xfId="55" applyNumberFormat="1" applyFont="1" applyFill="1" applyBorder="1" applyAlignment="1" applyProtection="1">
      <alignment horizontal="left" indent="2"/>
      <protection/>
    </xf>
    <xf numFmtId="180" fontId="5" fillId="0" borderId="20" xfId="55" applyNumberFormat="1" applyFont="1" applyFill="1" applyBorder="1" applyAlignment="1" applyProtection="1">
      <alignment horizontal="left" indent="2"/>
      <protection/>
    </xf>
    <xf numFmtId="181" fontId="5" fillId="0" borderId="20" xfId="0" applyNumberFormat="1" applyFont="1" applyFill="1" applyBorder="1" applyAlignment="1" applyProtection="1">
      <alignment/>
      <protection/>
    </xf>
    <xf numFmtId="188" fontId="5" fillId="0" borderId="13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0" fontId="8" fillId="32" borderId="10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 applyProtection="1">
      <alignment horizontal="left" indent="1"/>
      <protection/>
    </xf>
    <xf numFmtId="180" fontId="5" fillId="0" borderId="10" xfId="0" applyNumberFormat="1" applyFont="1" applyFill="1" applyBorder="1" applyAlignment="1" applyProtection="1">
      <alignment/>
      <protection/>
    </xf>
    <xf numFmtId="180" fontId="6" fillId="33" borderId="10" xfId="0" applyNumberFormat="1" applyFont="1" applyFill="1" applyBorder="1" applyAlignment="1" applyProtection="1">
      <alignment/>
      <protection/>
    </xf>
    <xf numFmtId="9" fontId="5" fillId="0" borderId="0" xfId="58" applyFont="1" applyFill="1" applyBorder="1" applyAlignment="1" applyProtection="1">
      <alignment/>
      <protection/>
    </xf>
    <xf numFmtId="182" fontId="1" fillId="0" borderId="0" xfId="0" applyNumberFormat="1" applyFont="1" applyBorder="1" applyAlignment="1" applyProtection="1">
      <alignment/>
      <protection/>
    </xf>
    <xf numFmtId="180" fontId="1" fillId="0" borderId="19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180" fontId="1" fillId="0" borderId="19" xfId="55" applyNumberFormat="1" applyFont="1" applyFill="1" applyBorder="1" applyAlignment="1" applyProtection="1">
      <alignment horizontal="left" inden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184" fontId="5" fillId="0" borderId="18" xfId="0" applyNumberFormat="1" applyFont="1" applyFill="1" applyBorder="1" applyAlignment="1" applyProtection="1">
      <alignment/>
      <protection/>
    </xf>
    <xf numFmtId="184" fontId="5" fillId="0" borderId="19" xfId="0" applyNumberFormat="1" applyFont="1" applyFill="1" applyBorder="1" applyAlignment="1" applyProtection="1">
      <alignment/>
      <protection/>
    </xf>
    <xf numFmtId="184" fontId="1" fillId="0" borderId="18" xfId="58" applyNumberFormat="1" applyFont="1" applyFill="1" applyBorder="1" applyAlignment="1" applyProtection="1">
      <alignment/>
      <protection/>
    </xf>
    <xf numFmtId="184" fontId="1" fillId="0" borderId="19" xfId="58" applyNumberFormat="1" applyFont="1" applyFill="1" applyBorder="1" applyAlignment="1" applyProtection="1">
      <alignment/>
      <protection/>
    </xf>
    <xf numFmtId="184" fontId="5" fillId="0" borderId="18" xfId="0" applyNumberFormat="1" applyFont="1" applyFill="1" applyBorder="1" applyAlignment="1" applyProtection="1">
      <alignment/>
      <protection locked="0"/>
    </xf>
    <xf numFmtId="184" fontId="5" fillId="0" borderId="19" xfId="0" applyNumberFormat="1" applyFont="1" applyFill="1" applyBorder="1" applyAlignment="1" applyProtection="1">
      <alignment/>
      <protection locked="0"/>
    </xf>
    <xf numFmtId="180" fontId="1" fillId="0" borderId="21" xfId="0" applyNumberFormat="1" applyFont="1" applyFill="1" applyBorder="1" applyAlignment="1" applyProtection="1">
      <alignment horizontal="left" vertical="top" wrapText="1"/>
      <protection/>
    </xf>
    <xf numFmtId="181" fontId="1" fillId="0" borderId="14" xfId="0" applyNumberFormat="1" applyFont="1" applyFill="1" applyBorder="1" applyAlignment="1" applyProtection="1">
      <alignment horizontal="center" vertical="top" wrapText="1"/>
      <protection/>
    </xf>
    <xf numFmtId="180" fontId="1" fillId="0" borderId="22" xfId="0" applyNumberFormat="1" applyFont="1" applyFill="1" applyBorder="1" applyAlignment="1" applyProtection="1">
      <alignment horizontal="center" vertical="top" wrapText="1"/>
      <protection/>
    </xf>
    <xf numFmtId="181" fontId="1" fillId="0" borderId="23" xfId="0" applyNumberFormat="1" applyFont="1" applyFill="1" applyBorder="1" applyAlignment="1" applyProtection="1">
      <alignment horizontal="center" vertical="top" wrapText="1"/>
      <protection/>
    </xf>
    <xf numFmtId="180" fontId="1" fillId="0" borderId="21" xfId="0" applyNumberFormat="1" applyFont="1" applyFill="1" applyBorder="1" applyAlignment="1" applyProtection="1">
      <alignment horizontal="center" vertical="top" wrapText="1"/>
      <protection/>
    </xf>
    <xf numFmtId="180" fontId="1" fillId="0" borderId="24" xfId="55" applyNumberFormat="1" applyFont="1" applyFill="1" applyBorder="1" applyAlignment="1" applyProtection="1">
      <alignment horizontal="left" indent="1"/>
      <protection/>
    </xf>
    <xf numFmtId="180" fontId="1" fillId="0" borderId="24" xfId="0" applyNumberFormat="1" applyFont="1" applyFill="1" applyBorder="1" applyAlignment="1" applyProtection="1">
      <alignment/>
      <protection/>
    </xf>
    <xf numFmtId="181" fontId="1" fillId="0" borderId="25" xfId="0" applyNumberFormat="1" applyFont="1" applyFill="1" applyBorder="1" applyAlignment="1" applyProtection="1">
      <alignment/>
      <protection/>
    </xf>
    <xf numFmtId="180" fontId="1" fillId="0" borderId="24" xfId="0" applyNumberFormat="1" applyFont="1" applyFill="1" applyBorder="1" applyAlignment="1" applyProtection="1">
      <alignment horizontal="center"/>
      <protection/>
    </xf>
    <xf numFmtId="185" fontId="1" fillId="0" borderId="18" xfId="58" applyNumberFormat="1" applyFont="1" applyFill="1" applyBorder="1" applyAlignment="1" applyProtection="1">
      <alignment/>
      <protection/>
    </xf>
    <xf numFmtId="185" fontId="1" fillId="0" borderId="24" xfId="58" applyNumberFormat="1" applyFont="1" applyFill="1" applyBorder="1" applyAlignment="1" applyProtection="1">
      <alignment/>
      <protection/>
    </xf>
    <xf numFmtId="185" fontId="1" fillId="0" borderId="25" xfId="58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/>
      <protection/>
    </xf>
    <xf numFmtId="185" fontId="1" fillId="0" borderId="18" xfId="0" applyNumberFormat="1" applyFont="1" applyFill="1" applyBorder="1" applyAlignment="1" applyProtection="1">
      <alignment horizontal="right"/>
      <protection locked="0"/>
    </xf>
    <xf numFmtId="185" fontId="1" fillId="0" borderId="24" xfId="0" applyNumberFormat="1" applyFont="1" applyFill="1" applyBorder="1" applyAlignment="1" applyProtection="1">
      <alignment horizontal="right"/>
      <protection locked="0"/>
    </xf>
    <xf numFmtId="185" fontId="1" fillId="0" borderId="25" xfId="0" applyNumberFormat="1" applyFont="1" applyFill="1" applyBorder="1" applyAlignment="1" applyProtection="1">
      <alignment horizontal="right"/>
      <protection locked="0"/>
    </xf>
    <xf numFmtId="185" fontId="1" fillId="0" borderId="18" xfId="0" applyNumberFormat="1" applyFont="1" applyFill="1" applyBorder="1" applyAlignment="1" applyProtection="1">
      <alignment horizontal="right"/>
      <protection/>
    </xf>
    <xf numFmtId="185" fontId="1" fillId="0" borderId="26" xfId="0" applyNumberFormat="1" applyFont="1" applyFill="1" applyBorder="1" applyAlignment="1" applyProtection="1">
      <alignment horizontal="right"/>
      <protection/>
    </xf>
    <xf numFmtId="185" fontId="1" fillId="0" borderId="25" xfId="0" applyNumberFormat="1" applyFont="1" applyFill="1" applyBorder="1" applyAlignment="1" applyProtection="1">
      <alignment horizontal="right"/>
      <protection/>
    </xf>
    <xf numFmtId="185" fontId="1" fillId="0" borderId="26" xfId="0" applyNumberFormat="1" applyFont="1" applyFill="1" applyBorder="1" applyAlignment="1" applyProtection="1">
      <alignment horizontal="right"/>
      <protection locked="0"/>
    </xf>
    <xf numFmtId="185" fontId="1" fillId="0" borderId="24" xfId="0" applyNumberFormat="1" applyFont="1" applyFill="1" applyBorder="1" applyAlignment="1" applyProtection="1">
      <alignment horizontal="right"/>
      <protection/>
    </xf>
    <xf numFmtId="185" fontId="1" fillId="0" borderId="18" xfId="58" applyNumberFormat="1" applyFont="1" applyFill="1" applyBorder="1" applyAlignment="1" applyProtection="1">
      <alignment horizontal="right"/>
      <protection/>
    </xf>
    <xf numFmtId="185" fontId="1" fillId="0" borderId="24" xfId="58" applyNumberFormat="1" applyFont="1" applyFill="1" applyBorder="1" applyAlignment="1" applyProtection="1">
      <alignment horizontal="right"/>
      <protection/>
    </xf>
    <xf numFmtId="185" fontId="1" fillId="0" borderId="25" xfId="58" applyNumberFormat="1" applyFont="1" applyFill="1" applyBorder="1" applyAlignment="1" applyProtection="1">
      <alignment horizontal="right"/>
      <protection/>
    </xf>
    <xf numFmtId="185" fontId="1" fillId="0" borderId="18" xfId="58" applyNumberFormat="1" applyFont="1" applyFill="1" applyBorder="1" applyAlignment="1" applyProtection="1">
      <alignment horizontal="right"/>
      <protection locked="0"/>
    </xf>
    <xf numFmtId="185" fontId="1" fillId="0" borderId="24" xfId="58" applyNumberFormat="1" applyFont="1" applyFill="1" applyBorder="1" applyAlignment="1" applyProtection="1">
      <alignment horizontal="right"/>
      <protection locked="0"/>
    </xf>
    <xf numFmtId="185" fontId="1" fillId="0" borderId="25" xfId="58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181" fontId="0" fillId="0" borderId="14" xfId="55" applyNumberFormat="1" applyFont="1" applyFill="1" applyBorder="1" applyAlignment="1" applyProtection="1">
      <alignment horizontal="left" indent="2"/>
      <protection/>
    </xf>
    <xf numFmtId="181" fontId="0" fillId="0" borderId="14" xfId="0" applyNumberFormat="1" applyFont="1" applyFill="1" applyBorder="1" applyAlignment="1" applyProtection="1">
      <alignment/>
      <protection/>
    </xf>
    <xf numFmtId="180" fontId="0" fillId="0" borderId="14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180" fontId="0" fillId="0" borderId="16" xfId="55" applyNumberFormat="1" applyFont="1" applyFill="1" applyBorder="1" applyAlignment="1" applyProtection="1">
      <alignment horizontal="left" indent="2"/>
      <protection/>
    </xf>
    <xf numFmtId="180" fontId="0" fillId="0" borderId="27" xfId="55" applyNumberFormat="1" applyFont="1" applyFill="1" applyBorder="1" applyAlignment="1" applyProtection="1">
      <alignment horizontal="left" vertical="top" indent="2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80" fontId="1" fillId="0" borderId="11" xfId="0" applyNumberFormat="1" applyFont="1" applyFill="1" applyBorder="1" applyAlignment="1" applyProtection="1">
      <alignment/>
      <protection/>
    </xf>
    <xf numFmtId="180" fontId="1" fillId="0" borderId="27" xfId="0" applyNumberFormat="1" applyFont="1" applyFill="1" applyBorder="1" applyAlignment="1" applyProtection="1">
      <alignment/>
      <protection/>
    </xf>
    <xf numFmtId="181" fontId="1" fillId="0" borderId="16" xfId="55" applyNumberFormat="1" applyFont="1" applyFill="1" applyBorder="1" applyProtection="1">
      <alignment/>
      <protection/>
    </xf>
    <xf numFmtId="180" fontId="1" fillId="0" borderId="28" xfId="55" applyNumberFormat="1" applyFont="1" applyFill="1" applyBorder="1" applyProtection="1">
      <alignment/>
      <protection/>
    </xf>
    <xf numFmtId="181" fontId="1" fillId="0" borderId="29" xfId="55" applyNumberFormat="1" applyFont="1" applyFill="1" applyBorder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181" fontId="4" fillId="0" borderId="18" xfId="0" applyNumberFormat="1" applyFont="1" applyFill="1" applyBorder="1" applyAlignment="1" applyProtection="1">
      <alignment/>
      <protection/>
    </xf>
    <xf numFmtId="181" fontId="4" fillId="0" borderId="25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left" indent="2"/>
      <protection/>
    </xf>
    <xf numFmtId="180" fontId="0" fillId="0" borderId="24" xfId="0" applyNumberFormat="1" applyFont="1" applyFill="1" applyBorder="1" applyAlignment="1" applyProtection="1">
      <alignment horizontal="center"/>
      <protection/>
    </xf>
    <xf numFmtId="185" fontId="0" fillId="0" borderId="18" xfId="0" applyNumberFormat="1" applyFont="1" applyFill="1" applyBorder="1" applyAlignment="1" applyProtection="1">
      <alignment horizontal="right"/>
      <protection/>
    </xf>
    <xf numFmtId="185" fontId="0" fillId="0" borderId="26" xfId="0" applyNumberFormat="1" applyFont="1" applyFill="1" applyBorder="1" applyAlignment="1" applyProtection="1">
      <alignment horizontal="right"/>
      <protection/>
    </xf>
    <xf numFmtId="185" fontId="0" fillId="0" borderId="25" xfId="0" applyNumberFormat="1" applyFont="1" applyFill="1" applyBorder="1" applyAlignment="1" applyProtection="1">
      <alignment horizontal="right"/>
      <protection/>
    </xf>
    <xf numFmtId="185" fontId="0" fillId="0" borderId="18" xfId="0" applyNumberFormat="1" applyFont="1" applyFill="1" applyBorder="1" applyAlignment="1" applyProtection="1">
      <alignment horizontal="right"/>
      <protection locked="0"/>
    </xf>
    <xf numFmtId="185" fontId="0" fillId="0" borderId="24" xfId="0" applyNumberFormat="1" applyFont="1" applyFill="1" applyBorder="1" applyAlignment="1" applyProtection="1">
      <alignment horizontal="right"/>
      <protection locked="0"/>
    </xf>
    <xf numFmtId="185" fontId="0" fillId="0" borderId="25" xfId="0" applyNumberFormat="1" applyFont="1" applyFill="1" applyBorder="1" applyAlignment="1" applyProtection="1">
      <alignment horizontal="right"/>
      <protection locked="0"/>
    </xf>
    <xf numFmtId="185" fontId="0" fillId="0" borderId="24" xfId="0" applyNumberFormat="1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80" fontId="3" fillId="0" borderId="13" xfId="55" applyNumberFormat="1" applyFont="1" applyFill="1" applyBorder="1" applyAlignment="1" applyProtection="1">
      <alignment horizontal="left" indent="2"/>
      <protection/>
    </xf>
    <xf numFmtId="180" fontId="3" fillId="0" borderId="21" xfId="55" applyNumberFormat="1" applyFont="1" applyFill="1" applyBorder="1" applyAlignment="1" applyProtection="1">
      <alignment horizontal="left" indent="2"/>
      <protection/>
    </xf>
    <xf numFmtId="185" fontId="0" fillId="0" borderId="20" xfId="0" applyNumberFormat="1" applyFont="1" applyFill="1" applyBorder="1" applyAlignment="1" applyProtection="1">
      <alignment horizontal="right"/>
      <protection/>
    </xf>
    <xf numFmtId="185" fontId="0" fillId="0" borderId="21" xfId="0" applyNumberFormat="1" applyFont="1" applyFill="1" applyBorder="1" applyAlignment="1" applyProtection="1">
      <alignment horizontal="right"/>
      <protection/>
    </xf>
    <xf numFmtId="185" fontId="0" fillId="0" borderId="30" xfId="0" applyNumberFormat="1" applyFont="1" applyFill="1" applyBorder="1" applyAlignment="1" applyProtection="1">
      <alignment horizontal="right"/>
      <protection/>
    </xf>
    <xf numFmtId="180" fontId="0" fillId="0" borderId="19" xfId="55" applyNumberFormat="1" applyFont="1" applyFill="1" applyBorder="1" applyAlignment="1" applyProtection="1">
      <alignment horizontal="left" indent="2"/>
      <protection/>
    </xf>
    <xf numFmtId="180" fontId="0" fillId="0" borderId="24" xfId="55" applyNumberFormat="1" applyFont="1" applyFill="1" applyBorder="1" applyAlignment="1" applyProtection="1">
      <alignment horizontal="left" indent="2"/>
      <protection/>
    </xf>
    <xf numFmtId="180" fontId="0" fillId="0" borderId="19" xfId="0" applyNumberFormat="1" applyFont="1" applyFill="1" applyBorder="1" applyAlignment="1" applyProtection="1">
      <alignment/>
      <protection/>
    </xf>
    <xf numFmtId="180" fontId="0" fillId="0" borderId="24" xfId="0" applyNumberFormat="1" applyFont="1" applyFill="1" applyBorder="1" applyAlignment="1" applyProtection="1">
      <alignment/>
      <protection/>
    </xf>
    <xf numFmtId="185" fontId="4" fillId="0" borderId="18" xfId="0" applyNumberFormat="1" applyFont="1" applyFill="1" applyBorder="1" applyAlignment="1" applyProtection="1">
      <alignment horizontal="right"/>
      <protection locked="0"/>
    </xf>
    <xf numFmtId="185" fontId="4" fillId="0" borderId="25" xfId="0" applyNumberFormat="1" applyFont="1" applyFill="1" applyBorder="1" applyAlignment="1" applyProtection="1">
      <alignment horizontal="right"/>
      <protection locked="0"/>
    </xf>
    <xf numFmtId="185" fontId="3" fillId="0" borderId="18" xfId="0" applyNumberFormat="1" applyFont="1" applyFill="1" applyBorder="1" applyAlignment="1" applyProtection="1">
      <alignment horizontal="right"/>
      <protection locked="0"/>
    </xf>
    <xf numFmtId="185" fontId="3" fillId="0" borderId="25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Fill="1" applyBorder="1" applyAlignment="1" applyProtection="1">
      <alignment horizontal="left" indent="2"/>
      <protection/>
    </xf>
    <xf numFmtId="180" fontId="0" fillId="0" borderId="27" xfId="0" applyNumberFormat="1" applyFont="1" applyFill="1" applyBorder="1" applyAlignment="1" applyProtection="1">
      <alignment horizontal="center"/>
      <protection/>
    </xf>
    <xf numFmtId="185" fontId="0" fillId="0" borderId="16" xfId="0" applyNumberFormat="1" applyFont="1" applyFill="1" applyBorder="1" applyAlignment="1" applyProtection="1">
      <alignment horizontal="right"/>
      <protection locked="0"/>
    </xf>
    <xf numFmtId="185" fontId="0" fillId="0" borderId="27" xfId="0" applyNumberFormat="1" applyFont="1" applyFill="1" applyBorder="1" applyAlignment="1" applyProtection="1">
      <alignment horizontal="right"/>
      <protection locked="0"/>
    </xf>
    <xf numFmtId="185" fontId="0" fillId="0" borderId="29" xfId="0" applyNumberFormat="1" applyFont="1" applyFill="1" applyBorder="1" applyAlignment="1" applyProtection="1">
      <alignment horizontal="right"/>
      <protection locked="0"/>
    </xf>
    <xf numFmtId="185" fontId="0" fillId="0" borderId="18" xfId="58" applyNumberFormat="1" applyFont="1" applyFill="1" applyBorder="1" applyAlignment="1" applyProtection="1">
      <alignment horizontal="right"/>
      <protection locked="0"/>
    </xf>
    <xf numFmtId="185" fontId="0" fillId="0" borderId="24" xfId="58" applyNumberFormat="1" applyFont="1" applyFill="1" applyBorder="1" applyAlignment="1" applyProtection="1">
      <alignment horizontal="right"/>
      <protection locked="0"/>
    </xf>
    <xf numFmtId="185" fontId="0" fillId="0" borderId="25" xfId="58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/>
      <protection/>
    </xf>
    <xf numFmtId="180" fontId="0" fillId="34" borderId="24" xfId="0" applyNumberFormat="1" applyFont="1" applyFill="1" applyBorder="1" applyAlignment="1" applyProtection="1">
      <alignment horizontal="center"/>
      <protection/>
    </xf>
    <xf numFmtId="185" fontId="0" fillId="0" borderId="18" xfId="0" applyNumberFormat="1" applyFont="1" applyFill="1" applyBorder="1" applyAlignment="1" applyProtection="1">
      <alignment/>
      <protection locked="0"/>
    </xf>
    <xf numFmtId="185" fontId="0" fillId="0" borderId="24" xfId="0" applyNumberFormat="1" applyFont="1" applyFill="1" applyBorder="1" applyAlignment="1" applyProtection="1">
      <alignment/>
      <protection locked="0"/>
    </xf>
    <xf numFmtId="185" fontId="0" fillId="0" borderId="25" xfId="0" applyNumberFormat="1" applyFont="1" applyFill="1" applyBorder="1" applyAlignment="1" applyProtection="1">
      <alignment/>
      <protection locked="0"/>
    </xf>
    <xf numFmtId="185" fontId="0" fillId="0" borderId="20" xfId="0" applyNumberFormat="1" applyFont="1" applyFill="1" applyBorder="1" applyAlignment="1" applyProtection="1">
      <alignment/>
      <protection/>
    </xf>
    <xf numFmtId="185" fontId="0" fillId="0" borderId="21" xfId="0" applyNumberFormat="1" applyFont="1" applyFill="1" applyBorder="1" applyAlignment="1" applyProtection="1">
      <alignment/>
      <protection/>
    </xf>
    <xf numFmtId="185" fontId="0" fillId="0" borderId="30" xfId="0" applyNumberFormat="1" applyFont="1" applyFill="1" applyBorder="1" applyAlignment="1" applyProtection="1">
      <alignment/>
      <protection/>
    </xf>
    <xf numFmtId="17" fontId="1" fillId="0" borderId="31" xfId="0" applyNumberFormat="1" applyFont="1" applyBorder="1" applyAlignment="1">
      <alignment horizontal="center"/>
    </xf>
    <xf numFmtId="17" fontId="1" fillId="0" borderId="32" xfId="0" applyNumberFormat="1" applyFont="1" applyBorder="1" applyAlignment="1">
      <alignment horizontal="center"/>
    </xf>
    <xf numFmtId="17" fontId="1" fillId="0" borderId="33" xfId="0" applyNumberFormat="1" applyFont="1" applyBorder="1" applyAlignment="1">
      <alignment horizontal="center"/>
    </xf>
    <xf numFmtId="181" fontId="1" fillId="0" borderId="10" xfId="55" applyNumberFormat="1" applyFont="1" applyFill="1" applyBorder="1" applyAlignment="1" applyProtection="1" quotePrefix="1">
      <alignment horizontal="center" vertical="top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81" fontId="1" fillId="0" borderId="34" xfId="55" applyNumberFormat="1" applyFont="1" applyFill="1" applyBorder="1" applyAlignment="1" applyProtection="1" quotePrefix="1">
      <alignment horizontal="center" vertical="top"/>
      <protection/>
    </xf>
    <xf numFmtId="181" fontId="1" fillId="0" borderId="22" xfId="55" applyNumberFormat="1" applyFont="1" applyFill="1" applyBorder="1" applyAlignment="1" applyProtection="1" quotePrefix="1">
      <alignment horizontal="center" vertical="top"/>
      <protection/>
    </xf>
    <xf numFmtId="181" fontId="1" fillId="0" borderId="33" xfId="55" applyNumberFormat="1" applyFont="1" applyFill="1" applyBorder="1" applyAlignment="1" applyProtection="1" quotePrefix="1">
      <alignment horizontal="center" vertical="top"/>
      <protection/>
    </xf>
    <xf numFmtId="0" fontId="1" fillId="0" borderId="0" xfId="0" applyFont="1" applyFill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ree State Visi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aries%20and%20Wages%20-%20Master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National"/>
      <sheetName val="17 PM Municipalities"/>
    </sheetNames>
    <sheetDataSet>
      <sheetData sheetId="0">
        <row r="5">
          <cell r="B5" t="str">
            <v>WC000</v>
          </cell>
          <cell r="C5" t="str">
            <v>H</v>
          </cell>
          <cell r="D5" t="str">
            <v>Salaries, Wages and Allowances</v>
          </cell>
          <cell r="E5">
            <v>5518246000</v>
          </cell>
          <cell r="F5">
            <v>5518246</v>
          </cell>
        </row>
        <row r="6">
          <cell r="B6" t="str">
            <v>GT001</v>
          </cell>
          <cell r="C6" t="str">
            <v>H</v>
          </cell>
          <cell r="D6" t="str">
            <v>Salaries, Wages and Allowances</v>
          </cell>
          <cell r="E6">
            <v>5725924000</v>
          </cell>
          <cell r="F6">
            <v>5725924</v>
          </cell>
        </row>
        <row r="7">
          <cell r="B7" t="str">
            <v>GT002</v>
          </cell>
          <cell r="C7" t="str">
            <v>H</v>
          </cell>
          <cell r="D7" t="str">
            <v>Salaries, Wages and Allowances</v>
          </cell>
          <cell r="E7">
            <v>3088274000</v>
          </cell>
          <cell r="F7">
            <v>3088274</v>
          </cell>
        </row>
        <row r="8">
          <cell r="B8" t="str">
            <v>GT000</v>
          </cell>
          <cell r="C8" t="str">
            <v>H</v>
          </cell>
          <cell r="D8" t="str">
            <v>Salaries, Wages and Allowances</v>
          </cell>
          <cell r="E8">
            <v>4065693000</v>
          </cell>
          <cell r="F8">
            <v>4065693</v>
          </cell>
        </row>
        <row r="9">
          <cell r="B9" t="str">
            <v>kz000</v>
          </cell>
          <cell r="C9" t="str">
            <v>H</v>
          </cell>
          <cell r="D9" t="str">
            <v>Salaries, Wages and Allowances</v>
          </cell>
          <cell r="E9">
            <v>4814616000</v>
          </cell>
          <cell r="F9">
            <v>4814616</v>
          </cell>
        </row>
        <row r="10">
          <cell r="B10" t="str">
            <v>EC000</v>
          </cell>
          <cell r="C10" t="str">
            <v>H</v>
          </cell>
          <cell r="D10" t="str">
            <v>Salaries, Wages and Allowances</v>
          </cell>
          <cell r="E10">
            <v>1479386120</v>
          </cell>
          <cell r="F10">
            <v>1479386.12</v>
          </cell>
        </row>
        <row r="11">
          <cell r="B11" t="str">
            <v>NC082</v>
          </cell>
          <cell r="C11" t="str">
            <v>L</v>
          </cell>
          <cell r="D11" t="str">
            <v>Salaries, Wages and Allowances</v>
          </cell>
          <cell r="E11">
            <v>34316996</v>
          </cell>
          <cell r="F11">
            <v>34316.996</v>
          </cell>
        </row>
        <row r="12">
          <cell r="B12" t="str">
            <v>NC084</v>
          </cell>
          <cell r="C12" t="str">
            <v>L</v>
          </cell>
          <cell r="D12" t="str">
            <v>Salaries, Wages and Allowances</v>
          </cell>
          <cell r="F12">
            <v>0</v>
          </cell>
        </row>
        <row r="13">
          <cell r="B13" t="str">
            <v>NC083</v>
          </cell>
          <cell r="C13" t="str">
            <v>M</v>
          </cell>
          <cell r="D13" t="str">
            <v>Salaries, Wages and Allowances</v>
          </cell>
          <cell r="F13">
            <v>0</v>
          </cell>
        </row>
        <row r="14">
          <cell r="B14" t="str">
            <v>kz263</v>
          </cell>
          <cell r="C14" t="str">
            <v>L</v>
          </cell>
          <cell r="D14" t="str">
            <v>Salaries, Wages and Allowances</v>
          </cell>
          <cell r="E14">
            <v>88639480</v>
          </cell>
          <cell r="F14">
            <v>88639.48</v>
          </cell>
        </row>
        <row r="15">
          <cell r="B15" t="str">
            <v>LIM352</v>
          </cell>
          <cell r="C15" t="str">
            <v>L</v>
          </cell>
          <cell r="D15" t="str">
            <v>Salaries, Wages and Allowances</v>
          </cell>
          <cell r="E15">
            <v>27480487</v>
          </cell>
          <cell r="F15">
            <v>27480.487</v>
          </cell>
        </row>
        <row r="16">
          <cell r="B16" t="str">
            <v>MP301</v>
          </cell>
          <cell r="C16" t="str">
            <v>M</v>
          </cell>
          <cell r="D16" t="str">
            <v>Salaries, Wages and Allowances</v>
          </cell>
          <cell r="E16">
            <v>73456242</v>
          </cell>
          <cell r="F16">
            <v>73456.242</v>
          </cell>
        </row>
        <row r="17">
          <cell r="B17" t="str">
            <v>EC124</v>
          </cell>
          <cell r="C17" t="str">
            <v>L</v>
          </cell>
          <cell r="D17" t="str">
            <v>Salaries, Wages and Allowances</v>
          </cell>
          <cell r="E17">
            <v>40602108</v>
          </cell>
          <cell r="F17">
            <v>40602.108</v>
          </cell>
        </row>
        <row r="18">
          <cell r="B18" t="str">
            <v>LIM334</v>
          </cell>
          <cell r="C18" t="str">
            <v>M</v>
          </cell>
          <cell r="D18" t="str">
            <v>Salaries, Wages and Allowances</v>
          </cell>
          <cell r="E18">
            <v>118398000</v>
          </cell>
          <cell r="F18">
            <v>118398</v>
          </cell>
        </row>
        <row r="19">
          <cell r="B19" t="str">
            <v>EC107</v>
          </cell>
          <cell r="C19" t="str">
            <v>L</v>
          </cell>
          <cell r="D19" t="str">
            <v>Salaries, Wages and Allowances</v>
          </cell>
          <cell r="E19">
            <v>12520291</v>
          </cell>
          <cell r="F19">
            <v>12520.291</v>
          </cell>
        </row>
        <row r="20">
          <cell r="B20" t="str">
            <v>WC053</v>
          </cell>
          <cell r="C20" t="str">
            <v>M</v>
          </cell>
          <cell r="D20" t="str">
            <v>Salaries, Wages and Allowances</v>
          </cell>
          <cell r="E20">
            <v>45861627</v>
          </cell>
          <cell r="F20">
            <v>45861.627</v>
          </cell>
        </row>
        <row r="21">
          <cell r="B21" t="str">
            <v>LIM366</v>
          </cell>
          <cell r="C21" t="str">
            <v>M</v>
          </cell>
          <cell r="D21" t="str">
            <v>Salaries, Wages and Allowances</v>
          </cell>
          <cell r="E21">
            <v>55229000</v>
          </cell>
          <cell r="F21">
            <v>55229</v>
          </cell>
        </row>
        <row r="22">
          <cell r="B22" t="str">
            <v>WC013</v>
          </cell>
          <cell r="C22" t="str">
            <v>M</v>
          </cell>
          <cell r="D22" t="str">
            <v>Salaries, Wages and Allowances</v>
          </cell>
          <cell r="E22">
            <v>50354720</v>
          </cell>
          <cell r="F22">
            <v>50354.72</v>
          </cell>
        </row>
        <row r="23">
          <cell r="B23" t="str">
            <v>WC047</v>
          </cell>
          <cell r="C23" t="str">
            <v>M</v>
          </cell>
          <cell r="D23" t="str">
            <v>Salaries, Wages and Allowances</v>
          </cell>
          <cell r="E23">
            <v>80072449</v>
          </cell>
          <cell r="F23">
            <v>80072.449</v>
          </cell>
        </row>
        <row r="24">
          <cell r="B24" t="str">
            <v>LIM351</v>
          </cell>
          <cell r="C24" t="str">
            <v>L</v>
          </cell>
          <cell r="D24" t="str">
            <v>Salaries, Wages and Allowances</v>
          </cell>
          <cell r="E24">
            <v>41947980</v>
          </cell>
          <cell r="F24">
            <v>41947.98</v>
          </cell>
        </row>
        <row r="25">
          <cell r="B25" t="str">
            <v>EC102</v>
          </cell>
          <cell r="C25" t="str">
            <v>L</v>
          </cell>
          <cell r="D25" t="str">
            <v>Salaries, Wages and Allowances</v>
          </cell>
          <cell r="E25">
            <v>40312524</v>
          </cell>
          <cell r="F25">
            <v>40312.524</v>
          </cell>
        </row>
        <row r="26">
          <cell r="B26" t="str">
            <v>WC026</v>
          </cell>
          <cell r="C26" t="str">
            <v>M</v>
          </cell>
          <cell r="D26" t="str">
            <v>Salaries, Wages and Allowances</v>
          </cell>
          <cell r="F26">
            <v>0</v>
          </cell>
        </row>
        <row r="27">
          <cell r="B27" t="str">
            <v>WC025</v>
          </cell>
          <cell r="C27" t="str">
            <v>H</v>
          </cell>
          <cell r="D27" t="str">
            <v>Salaries, Wages and Allowances</v>
          </cell>
          <cell r="E27">
            <v>124415469</v>
          </cell>
          <cell r="F27">
            <v>124415.469</v>
          </cell>
        </row>
        <row r="28">
          <cell r="B28" t="str">
            <v>EC125</v>
          </cell>
          <cell r="C28" t="str">
            <v>H</v>
          </cell>
          <cell r="D28" t="str">
            <v>Salaries, Wages and Allowances</v>
          </cell>
          <cell r="E28">
            <v>794449415</v>
          </cell>
          <cell r="F28">
            <v>794449.415</v>
          </cell>
        </row>
        <row r="29">
          <cell r="B29" t="str">
            <v>MP325</v>
          </cell>
          <cell r="C29" t="str">
            <v>L</v>
          </cell>
          <cell r="D29" t="str">
            <v>Salaries, Wages and Allowances</v>
          </cell>
          <cell r="F29">
            <v>0</v>
          </cell>
        </row>
        <row r="30">
          <cell r="B30" t="str">
            <v>EC101</v>
          </cell>
          <cell r="C30" t="str">
            <v>L</v>
          </cell>
          <cell r="D30" t="str">
            <v>Salaries, Wages and Allowances</v>
          </cell>
          <cell r="E30">
            <v>46149403</v>
          </cell>
          <cell r="F30">
            <v>46149.403</v>
          </cell>
        </row>
        <row r="31">
          <cell r="B31" t="str">
            <v>WC033</v>
          </cell>
          <cell r="C31" t="str">
            <v>L</v>
          </cell>
          <cell r="D31" t="str">
            <v>Salaries, Wages and Allowances</v>
          </cell>
          <cell r="E31">
            <v>44902909</v>
          </cell>
          <cell r="F31">
            <v>44902.909</v>
          </cell>
        </row>
        <row r="32">
          <cell r="B32" t="str">
            <v>WC012</v>
          </cell>
          <cell r="C32" t="str">
            <v>L</v>
          </cell>
          <cell r="D32" t="str">
            <v>Salaries, Wages and Allowances</v>
          </cell>
          <cell r="E32">
            <v>40863230</v>
          </cell>
          <cell r="F32">
            <v>40863.23</v>
          </cell>
        </row>
        <row r="33">
          <cell r="B33" t="str">
            <v>NW403</v>
          </cell>
          <cell r="C33" t="str">
            <v>H</v>
          </cell>
          <cell r="D33" t="str">
            <v>Salaries, Wages and Allowances</v>
          </cell>
          <cell r="E33">
            <v>320527000</v>
          </cell>
          <cell r="F33">
            <v>320527</v>
          </cell>
        </row>
        <row r="34">
          <cell r="B34" t="str">
            <v>kz254</v>
          </cell>
          <cell r="C34" t="str">
            <v>L</v>
          </cell>
          <cell r="D34" t="str">
            <v>Salaries, Wages and Allowances</v>
          </cell>
          <cell r="F34">
            <v>0</v>
          </cell>
        </row>
        <row r="35">
          <cell r="B35" t="str">
            <v>MP311</v>
          </cell>
          <cell r="C35" t="str">
            <v>M</v>
          </cell>
          <cell r="D35" t="str">
            <v>Salaries, Wages and Allowances</v>
          </cell>
          <cell r="E35">
            <v>43307636</v>
          </cell>
          <cell r="F35">
            <v>43307.636</v>
          </cell>
        </row>
        <row r="36">
          <cell r="B36" t="str">
            <v>FS192</v>
          </cell>
          <cell r="C36" t="str">
            <v>M</v>
          </cell>
          <cell r="D36" t="str">
            <v>Salaries, Wages and Allowances</v>
          </cell>
          <cell r="E36">
            <v>112669</v>
          </cell>
          <cell r="F36">
            <v>112.669</v>
          </cell>
        </row>
        <row r="37">
          <cell r="B37" t="str">
            <v>NC092</v>
          </cell>
          <cell r="C37" t="str">
            <v>L</v>
          </cell>
          <cell r="D37" t="str">
            <v>Salaries, Wages and Allowances</v>
          </cell>
          <cell r="E37">
            <v>23654817</v>
          </cell>
          <cell r="F37">
            <v>23654.817</v>
          </cell>
        </row>
        <row r="38">
          <cell r="B38" t="str">
            <v>MP306</v>
          </cell>
          <cell r="C38" t="str">
            <v>L</v>
          </cell>
          <cell r="D38" t="str">
            <v>Salaries, Wages and Allowances</v>
          </cell>
          <cell r="E38">
            <v>30873000</v>
          </cell>
          <cell r="F38">
            <v>30873</v>
          </cell>
        </row>
        <row r="39">
          <cell r="B39" t="str">
            <v>NW384</v>
          </cell>
          <cell r="C39" t="str">
            <v>L</v>
          </cell>
          <cell r="D39" t="str">
            <v>Salaries, Wages and Allowances</v>
          </cell>
          <cell r="E39">
            <v>78367000</v>
          </cell>
          <cell r="F39">
            <v>78367</v>
          </cell>
        </row>
        <row r="40">
          <cell r="B40" t="str">
            <v>MP316</v>
          </cell>
          <cell r="C40" t="str">
            <v>L</v>
          </cell>
          <cell r="D40" t="str">
            <v>Salaries, Wages and Allowances</v>
          </cell>
          <cell r="E40">
            <v>92657304</v>
          </cell>
          <cell r="F40">
            <v>92657.304</v>
          </cell>
        </row>
        <row r="41">
          <cell r="B41" t="str">
            <v>WC023</v>
          </cell>
          <cell r="C41" t="str">
            <v>H</v>
          </cell>
          <cell r="D41" t="str">
            <v>Salaries, Wages and Allowances</v>
          </cell>
          <cell r="E41">
            <v>223962217</v>
          </cell>
          <cell r="F41">
            <v>223962.217</v>
          </cell>
        </row>
        <row r="42">
          <cell r="B42" t="str">
            <v>kz261</v>
          </cell>
          <cell r="C42" t="str">
            <v>L</v>
          </cell>
          <cell r="D42" t="str">
            <v>Salaries, Wages and Allowances</v>
          </cell>
          <cell r="E42">
            <v>16630340</v>
          </cell>
          <cell r="F42">
            <v>16630.34</v>
          </cell>
        </row>
        <row r="43">
          <cell r="B43" t="str">
            <v>LIM472</v>
          </cell>
          <cell r="C43" t="str">
            <v>M</v>
          </cell>
          <cell r="D43" t="str">
            <v>Salaries, Wages and Allowances</v>
          </cell>
          <cell r="E43">
            <v>51392628</v>
          </cell>
          <cell r="F43">
            <v>51392.628</v>
          </cell>
        </row>
        <row r="44">
          <cell r="B44" t="str">
            <v>EC141</v>
          </cell>
          <cell r="C44" t="str">
            <v>L</v>
          </cell>
          <cell r="D44" t="str">
            <v>Salaries, Wages and Allowances</v>
          </cell>
          <cell r="E44">
            <v>41886111</v>
          </cell>
          <cell r="F44">
            <v>41886.111</v>
          </cell>
        </row>
        <row r="45">
          <cell r="B45" t="str">
            <v>kz253</v>
          </cell>
          <cell r="C45" t="str">
            <v>L</v>
          </cell>
          <cell r="D45" t="str">
            <v>Salaries, Wages and Allowances</v>
          </cell>
          <cell r="F45">
            <v>0</v>
          </cell>
        </row>
        <row r="46">
          <cell r="B46" t="str">
            <v>MP314</v>
          </cell>
          <cell r="C46" t="str">
            <v>L</v>
          </cell>
          <cell r="D46" t="str">
            <v>Salaries, Wages and Allowances</v>
          </cell>
          <cell r="F46">
            <v>0</v>
          </cell>
        </row>
        <row r="47">
          <cell r="B47" t="str">
            <v>EC136</v>
          </cell>
          <cell r="C47" t="str">
            <v>L</v>
          </cell>
          <cell r="D47" t="str">
            <v>Salaries, Wages and Allowances</v>
          </cell>
          <cell r="F47">
            <v>0</v>
          </cell>
        </row>
        <row r="48">
          <cell r="B48" t="str">
            <v>MP312</v>
          </cell>
          <cell r="C48" t="str">
            <v>H</v>
          </cell>
          <cell r="D48" t="str">
            <v>Salaries, Wages and Allowances</v>
          </cell>
          <cell r="F48">
            <v>0</v>
          </cell>
        </row>
        <row r="49">
          <cell r="B49" t="str">
            <v>GT421</v>
          </cell>
          <cell r="C49" t="str">
            <v>H</v>
          </cell>
          <cell r="D49" t="str">
            <v>Salaries, Wages and Allowances</v>
          </cell>
          <cell r="E49">
            <v>581003000</v>
          </cell>
          <cell r="F49">
            <v>581003</v>
          </cell>
        </row>
        <row r="50">
          <cell r="B50" t="str">
            <v>kz232</v>
          </cell>
          <cell r="C50" t="str">
            <v>H</v>
          </cell>
          <cell r="D50" t="str">
            <v>Salaries, Wages and Allowances</v>
          </cell>
          <cell r="E50">
            <v>117186407</v>
          </cell>
          <cell r="F50">
            <v>117186.407</v>
          </cell>
        </row>
        <row r="51">
          <cell r="B51" t="str">
            <v>NC073</v>
          </cell>
          <cell r="C51" t="str">
            <v>M</v>
          </cell>
          <cell r="D51" t="str">
            <v>Salaries, Wages and Allowances</v>
          </cell>
          <cell r="E51">
            <v>40812026</v>
          </cell>
          <cell r="F51">
            <v>40812.026</v>
          </cell>
        </row>
        <row r="52">
          <cell r="B52" t="str">
            <v>kz241</v>
          </cell>
          <cell r="C52" t="str">
            <v>M</v>
          </cell>
          <cell r="D52" t="str">
            <v>Salaries, Wages and Allowances</v>
          </cell>
          <cell r="E52">
            <v>55975880</v>
          </cell>
          <cell r="F52">
            <v>55975.88</v>
          </cell>
        </row>
        <row r="53">
          <cell r="B53" t="str">
            <v>EC137</v>
          </cell>
          <cell r="C53" t="str">
            <v>M</v>
          </cell>
          <cell r="D53" t="str">
            <v>Salaries, Wages and Allowances</v>
          </cell>
          <cell r="F53">
            <v>0</v>
          </cell>
        </row>
        <row r="54">
          <cell r="B54" t="str">
            <v>kz215</v>
          </cell>
          <cell r="C54" t="str">
            <v>L</v>
          </cell>
          <cell r="D54" t="str">
            <v>Salaries, Wages and Allowances</v>
          </cell>
          <cell r="F54">
            <v>0</v>
          </cell>
        </row>
        <row r="55">
          <cell r="B55" t="str">
            <v>LIM474</v>
          </cell>
          <cell r="C55" t="str">
            <v>L</v>
          </cell>
          <cell r="D55" t="str">
            <v>Salaries, Wages and Allowances</v>
          </cell>
          <cell r="F55">
            <v>0</v>
          </cell>
        </row>
        <row r="56">
          <cell r="B56" t="str">
            <v>NC452</v>
          </cell>
          <cell r="C56" t="str">
            <v>M</v>
          </cell>
          <cell r="D56" t="str">
            <v>Salaries, Wages and Allowances</v>
          </cell>
          <cell r="F56">
            <v>0</v>
          </cell>
        </row>
        <row r="57">
          <cell r="B57" t="str">
            <v>NC453</v>
          </cell>
          <cell r="C57" t="str">
            <v>M</v>
          </cell>
          <cell r="D57" t="str">
            <v>Salaries, Wages and Allowances</v>
          </cell>
          <cell r="E57">
            <v>46265662</v>
          </cell>
          <cell r="F57">
            <v>46265.662</v>
          </cell>
        </row>
        <row r="58">
          <cell r="B58" t="str">
            <v>EC144</v>
          </cell>
          <cell r="C58" t="str">
            <v>L</v>
          </cell>
          <cell r="D58" t="str">
            <v>Salaries, Wages and Allowances</v>
          </cell>
          <cell r="E58">
            <v>34230780</v>
          </cell>
          <cell r="F58">
            <v>34230.78</v>
          </cell>
        </row>
        <row r="59">
          <cell r="B59" t="str">
            <v>WC044</v>
          </cell>
          <cell r="C59" t="str">
            <v>H</v>
          </cell>
          <cell r="D59" t="str">
            <v>Salaries, Wages and Allowances</v>
          </cell>
          <cell r="E59">
            <v>184776000</v>
          </cell>
          <cell r="F59">
            <v>184776</v>
          </cell>
        </row>
        <row r="60">
          <cell r="B60" t="str">
            <v>MP307</v>
          </cell>
          <cell r="C60" t="str">
            <v>H</v>
          </cell>
          <cell r="D60" t="str">
            <v>Salaries, Wages and Allowances</v>
          </cell>
          <cell r="F60">
            <v>0</v>
          </cell>
        </row>
        <row r="61">
          <cell r="B61" t="str">
            <v>EC123</v>
          </cell>
          <cell r="C61" t="str">
            <v>L</v>
          </cell>
          <cell r="D61" t="str">
            <v>Salaries, Wages and Allowances</v>
          </cell>
          <cell r="F61">
            <v>0</v>
          </cell>
        </row>
        <row r="62">
          <cell r="B62" t="str">
            <v>LIM331</v>
          </cell>
          <cell r="C62" t="str">
            <v>L</v>
          </cell>
          <cell r="D62" t="str">
            <v>Salaries, Wages and Allowances</v>
          </cell>
          <cell r="F62">
            <v>0</v>
          </cell>
        </row>
        <row r="63">
          <cell r="B63" t="str">
            <v>kz433</v>
          </cell>
          <cell r="C63" t="str">
            <v>L</v>
          </cell>
          <cell r="D63" t="str">
            <v>Salaries, Wages and Allowances</v>
          </cell>
          <cell r="E63">
            <v>53080821</v>
          </cell>
          <cell r="F63">
            <v>53080.821</v>
          </cell>
        </row>
        <row r="64">
          <cell r="B64" t="str">
            <v>LIM332</v>
          </cell>
          <cell r="C64" t="str">
            <v>L</v>
          </cell>
          <cell r="D64" t="str">
            <v>Salaries, Wages and Allowances</v>
          </cell>
          <cell r="F64">
            <v>0</v>
          </cell>
        </row>
        <row r="65">
          <cell r="B65" t="str">
            <v>LIM471</v>
          </cell>
          <cell r="C65" t="str">
            <v>L</v>
          </cell>
          <cell r="D65" t="str">
            <v>Salaries, Wages and Allowances</v>
          </cell>
          <cell r="F65">
            <v>0</v>
          </cell>
        </row>
        <row r="66">
          <cell r="B66" t="str">
            <v>NW394</v>
          </cell>
          <cell r="C66" t="str">
            <v>M</v>
          </cell>
          <cell r="D66" t="str">
            <v>Salaries, Wages and Allowances</v>
          </cell>
          <cell r="F66">
            <v>0</v>
          </cell>
        </row>
        <row r="67">
          <cell r="B67" t="str">
            <v>LIM475</v>
          </cell>
          <cell r="C67" t="str">
            <v>L</v>
          </cell>
          <cell r="D67" t="str">
            <v>Salaries, Wages and Allowances</v>
          </cell>
          <cell r="F67">
            <v>0</v>
          </cell>
        </row>
        <row r="68">
          <cell r="B68" t="str">
            <v>LIM333</v>
          </cell>
          <cell r="C68" t="str">
            <v>H</v>
          </cell>
          <cell r="D68" t="str">
            <v>Salaries, Wages and Allowances</v>
          </cell>
          <cell r="E68">
            <v>141538804</v>
          </cell>
          <cell r="F68">
            <v>141538.804</v>
          </cell>
        </row>
        <row r="69">
          <cell r="B69" t="str">
            <v>NC065</v>
          </cell>
          <cell r="C69" t="str">
            <v>L</v>
          </cell>
          <cell r="D69" t="str">
            <v>Salaries, Wages and Allowances</v>
          </cell>
          <cell r="F69">
            <v>0</v>
          </cell>
        </row>
        <row r="70">
          <cell r="B70" t="str">
            <v>WC042</v>
          </cell>
          <cell r="C70" t="str">
            <v>M</v>
          </cell>
          <cell r="D70" t="str">
            <v>Salaries, Wages and Allowances</v>
          </cell>
          <cell r="E70">
            <v>64812772</v>
          </cell>
          <cell r="F70">
            <v>64812.772</v>
          </cell>
        </row>
        <row r="71">
          <cell r="B71" t="str">
            <v>kz216</v>
          </cell>
          <cell r="C71" t="str">
            <v>H</v>
          </cell>
          <cell r="D71" t="str">
            <v>Salaries, Wages and Allowances</v>
          </cell>
          <cell r="E71">
            <v>192564876</v>
          </cell>
          <cell r="F71">
            <v>192564.876</v>
          </cell>
        </row>
        <row r="72">
          <cell r="B72" t="str">
            <v>kz274</v>
          </cell>
          <cell r="C72" t="str">
            <v>L</v>
          </cell>
          <cell r="D72" t="str">
            <v>Salaries, Wages and Allowances</v>
          </cell>
          <cell r="F72">
            <v>0</v>
          </cell>
        </row>
        <row r="73">
          <cell r="B73" t="str">
            <v>EC103</v>
          </cell>
          <cell r="C73" t="str">
            <v>L</v>
          </cell>
          <cell r="D73" t="str">
            <v>Salaries, Wages and Allowances</v>
          </cell>
          <cell r="E73">
            <v>9148320</v>
          </cell>
          <cell r="F73">
            <v>9148.32</v>
          </cell>
        </row>
        <row r="74">
          <cell r="B74" t="str">
            <v>kz236</v>
          </cell>
          <cell r="C74" t="str">
            <v>L</v>
          </cell>
          <cell r="D74" t="str">
            <v>Salaries, Wages and Allowances</v>
          </cell>
          <cell r="E74">
            <v>15120725</v>
          </cell>
          <cell r="F74">
            <v>15120.725</v>
          </cell>
        </row>
        <row r="75">
          <cell r="B75" t="str">
            <v>kz224</v>
          </cell>
          <cell r="C75" t="str">
            <v>L</v>
          </cell>
          <cell r="D75" t="str">
            <v>Salaries, Wages and Allowances</v>
          </cell>
          <cell r="E75">
            <v>10366977</v>
          </cell>
          <cell r="F75">
            <v>10366.977</v>
          </cell>
        </row>
        <row r="76">
          <cell r="B76" t="str">
            <v>kz233</v>
          </cell>
          <cell r="C76" t="str">
            <v>L</v>
          </cell>
          <cell r="D76" t="str">
            <v>Salaries, Wages and Allowances</v>
          </cell>
          <cell r="F76">
            <v>0</v>
          </cell>
        </row>
        <row r="77">
          <cell r="B77" t="str">
            <v>kz431</v>
          </cell>
          <cell r="C77" t="str">
            <v>M</v>
          </cell>
          <cell r="D77" t="str">
            <v>Salaries, Wages and Allowances</v>
          </cell>
          <cell r="E77">
            <v>14265264</v>
          </cell>
          <cell r="F77">
            <v>14265.264</v>
          </cell>
        </row>
        <row r="78">
          <cell r="B78" t="str">
            <v>EC133</v>
          </cell>
          <cell r="C78" t="str">
            <v>L</v>
          </cell>
          <cell r="D78" t="str">
            <v>Salaries, Wages and Allowances</v>
          </cell>
          <cell r="E78">
            <v>14444564</v>
          </cell>
          <cell r="F78">
            <v>14444.564</v>
          </cell>
        </row>
        <row r="79">
          <cell r="B79" t="str">
            <v>EC135</v>
          </cell>
          <cell r="C79" t="str">
            <v>L</v>
          </cell>
          <cell r="D79" t="str">
            <v>Salaries, Wages and Allowances</v>
          </cell>
          <cell r="E79">
            <v>40231649</v>
          </cell>
          <cell r="F79">
            <v>40231.649</v>
          </cell>
        </row>
        <row r="80">
          <cell r="B80" t="str">
            <v>EC131</v>
          </cell>
          <cell r="C80" t="str">
            <v>L</v>
          </cell>
          <cell r="D80" t="str">
            <v>Salaries, Wages and Allowances</v>
          </cell>
          <cell r="F80">
            <v>0</v>
          </cell>
        </row>
        <row r="81">
          <cell r="B81" t="str">
            <v>kz272</v>
          </cell>
          <cell r="C81" t="str">
            <v>L</v>
          </cell>
          <cell r="D81" t="str">
            <v>Salaries, Wages and Allowances</v>
          </cell>
          <cell r="F81">
            <v>0</v>
          </cell>
        </row>
        <row r="82">
          <cell r="B82" t="str">
            <v>NW391</v>
          </cell>
          <cell r="C82" t="str">
            <v>M</v>
          </cell>
          <cell r="D82" t="str">
            <v>Salaries, Wages and Allowances</v>
          </cell>
          <cell r="F82">
            <v>0</v>
          </cell>
        </row>
        <row r="83">
          <cell r="B83" t="str">
            <v>NC064</v>
          </cell>
          <cell r="C83" t="str">
            <v>L</v>
          </cell>
          <cell r="D83" t="str">
            <v>Salaries, Wages and Allowances</v>
          </cell>
          <cell r="F83">
            <v>0</v>
          </cell>
        </row>
        <row r="84">
          <cell r="B84" t="str">
            <v>WC041</v>
          </cell>
          <cell r="C84" t="str">
            <v>M</v>
          </cell>
          <cell r="D84" t="str">
            <v>Salaries, Wages and Allowances</v>
          </cell>
          <cell r="E84">
            <v>23217515</v>
          </cell>
          <cell r="F84">
            <v>23217.515</v>
          </cell>
        </row>
        <row r="85">
          <cell r="B85" t="str">
            <v>NC074</v>
          </cell>
          <cell r="C85" t="str">
            <v>M</v>
          </cell>
          <cell r="D85" t="str">
            <v>Salaries, Wages and Allowances</v>
          </cell>
          <cell r="E85">
            <v>9428591</v>
          </cell>
          <cell r="F85">
            <v>9428.591</v>
          </cell>
        </row>
        <row r="86">
          <cell r="B86" t="str">
            <v>NC066</v>
          </cell>
          <cell r="C86" t="str">
            <v>M</v>
          </cell>
          <cell r="D86" t="str">
            <v>Salaries, Wages and Allowances</v>
          </cell>
          <cell r="E86">
            <v>10494757</v>
          </cell>
          <cell r="F86">
            <v>10494.757</v>
          </cell>
        </row>
        <row r="87">
          <cell r="B87" t="str">
            <v>NC086</v>
          </cell>
          <cell r="C87" t="str">
            <v>L</v>
          </cell>
          <cell r="D87" t="str">
            <v>Salaries, Wages and Allowances</v>
          </cell>
          <cell r="E87">
            <v>9693654</v>
          </cell>
          <cell r="F87">
            <v>9693.654</v>
          </cell>
        </row>
        <row r="88">
          <cell r="B88" t="str">
            <v>NW374</v>
          </cell>
          <cell r="C88" t="str">
            <v>L</v>
          </cell>
          <cell r="D88" t="str">
            <v>Salaries, Wages and Allowances</v>
          </cell>
          <cell r="F88">
            <v>0</v>
          </cell>
        </row>
        <row r="89">
          <cell r="B89" t="str">
            <v>NC067</v>
          </cell>
          <cell r="C89" t="str">
            <v>L</v>
          </cell>
          <cell r="D89" t="str">
            <v>Salaries, Wages and Allowances</v>
          </cell>
          <cell r="F89">
            <v>0</v>
          </cell>
        </row>
        <row r="90">
          <cell r="B90" t="str">
            <v>EC157</v>
          </cell>
          <cell r="C90" t="str">
            <v>H</v>
          </cell>
          <cell r="D90" t="str">
            <v>Salaries, Wages and Allowances</v>
          </cell>
          <cell r="E90">
            <v>201790000</v>
          </cell>
          <cell r="F90">
            <v>201790</v>
          </cell>
        </row>
        <row r="91">
          <cell r="B91" t="str">
            <v>WC048</v>
          </cell>
          <cell r="C91" t="str">
            <v>M</v>
          </cell>
          <cell r="D91" t="str">
            <v>Salaries, Wages and Allowances</v>
          </cell>
          <cell r="E91">
            <v>109285170</v>
          </cell>
          <cell r="F91">
            <v>109285.17</v>
          </cell>
        </row>
        <row r="92">
          <cell r="B92" t="str">
            <v>FS162</v>
          </cell>
          <cell r="C92" t="str">
            <v>M</v>
          </cell>
          <cell r="D92" t="str">
            <v>Salaries, Wages and Allowances</v>
          </cell>
          <cell r="F92">
            <v>0</v>
          </cell>
        </row>
        <row r="93">
          <cell r="B93" t="str">
            <v>EC108</v>
          </cell>
          <cell r="C93" t="str">
            <v>M</v>
          </cell>
          <cell r="D93" t="str">
            <v>Salaries, Wages and Allowances</v>
          </cell>
          <cell r="F93">
            <v>0</v>
          </cell>
        </row>
        <row r="94">
          <cell r="B94" t="str">
            <v>EC109</v>
          </cell>
          <cell r="C94" t="str">
            <v>M</v>
          </cell>
          <cell r="D94" t="str">
            <v>Salaries, Wages and Allowances</v>
          </cell>
          <cell r="E94">
            <v>25095022</v>
          </cell>
          <cell r="F94">
            <v>25095.022</v>
          </cell>
        </row>
        <row r="95">
          <cell r="B95" t="str">
            <v>GT462</v>
          </cell>
          <cell r="C95" t="str">
            <v>M</v>
          </cell>
          <cell r="D95" t="str">
            <v>Salaries, Wages and Allowances</v>
          </cell>
          <cell r="E95">
            <v>111000000</v>
          </cell>
          <cell r="F95">
            <v>111000</v>
          </cell>
        </row>
        <row r="96">
          <cell r="B96" t="str">
            <v>kz432</v>
          </cell>
          <cell r="C96" t="str">
            <v>L</v>
          </cell>
          <cell r="D96" t="str">
            <v>Salaries, Wages and Allowances</v>
          </cell>
          <cell r="F96">
            <v>0</v>
          </cell>
        </row>
        <row r="97">
          <cell r="B97" t="str">
            <v>kz292</v>
          </cell>
          <cell r="C97" t="str">
            <v>H</v>
          </cell>
          <cell r="D97" t="str">
            <v>Salaries, Wages and Allowances</v>
          </cell>
          <cell r="E97">
            <v>176142520</v>
          </cell>
          <cell r="F97">
            <v>176142.52</v>
          </cell>
        </row>
        <row r="98">
          <cell r="B98" t="str">
            <v>WC051</v>
          </cell>
          <cell r="C98" t="str">
            <v>M</v>
          </cell>
          <cell r="D98" t="str">
            <v>Salaries, Wages and Allowances</v>
          </cell>
          <cell r="E98">
            <v>9457402</v>
          </cell>
          <cell r="F98">
            <v>9457.402</v>
          </cell>
        </row>
        <row r="99">
          <cell r="B99" t="str">
            <v>MP305</v>
          </cell>
          <cell r="C99" t="str">
            <v>L</v>
          </cell>
          <cell r="D99" t="str">
            <v>Salaries, Wages and Allowances</v>
          </cell>
          <cell r="E99">
            <v>85567384</v>
          </cell>
          <cell r="F99">
            <v>85567.384</v>
          </cell>
        </row>
        <row r="100">
          <cell r="B100" t="str">
            <v>NW396</v>
          </cell>
          <cell r="C100" t="str">
            <v>L</v>
          </cell>
          <cell r="D100" t="str">
            <v>Salaries, Wages and Allowances</v>
          </cell>
          <cell r="F100">
            <v>0</v>
          </cell>
        </row>
        <row r="101">
          <cell r="B101" t="str">
            <v>LIM355</v>
          </cell>
          <cell r="C101" t="str">
            <v>L</v>
          </cell>
          <cell r="D101" t="str">
            <v>Salaries, Wages and Allowances</v>
          </cell>
          <cell r="E101">
            <v>45025847</v>
          </cell>
          <cell r="F101">
            <v>45025.847</v>
          </cell>
        </row>
        <row r="102">
          <cell r="B102" t="str">
            <v>LIM362</v>
          </cell>
          <cell r="C102" t="str">
            <v>M</v>
          </cell>
          <cell r="D102" t="str">
            <v>Salaries, Wages and Allowances</v>
          </cell>
          <cell r="E102">
            <v>67118231</v>
          </cell>
          <cell r="F102">
            <v>67118.231</v>
          </cell>
        </row>
        <row r="103">
          <cell r="B103" t="str">
            <v>GT423</v>
          </cell>
          <cell r="C103" t="str">
            <v>M</v>
          </cell>
          <cell r="D103" t="str">
            <v>Salaries, Wages and Allowances</v>
          </cell>
          <cell r="E103">
            <v>90230984</v>
          </cell>
          <cell r="F103">
            <v>90230.984</v>
          </cell>
        </row>
        <row r="104">
          <cell r="B104" t="str">
            <v>FS161</v>
          </cell>
          <cell r="C104" t="str">
            <v>M</v>
          </cell>
          <cell r="D104" t="str">
            <v>Salaries, Wages and Allowances</v>
          </cell>
          <cell r="F104">
            <v>0</v>
          </cell>
        </row>
        <row r="105">
          <cell r="B105" t="str">
            <v>EC134</v>
          </cell>
          <cell r="C105" t="str">
            <v>M</v>
          </cell>
          <cell r="D105" t="str">
            <v>Salaries, Wages and Allowances</v>
          </cell>
          <cell r="E105">
            <v>102806689</v>
          </cell>
          <cell r="F105">
            <v>102806.689</v>
          </cell>
        </row>
        <row r="106">
          <cell r="B106" t="str">
            <v>NW372</v>
          </cell>
          <cell r="C106" t="str">
            <v>H</v>
          </cell>
          <cell r="D106" t="str">
            <v>Salaries, Wages and Allowances</v>
          </cell>
          <cell r="E106">
            <v>240342663</v>
          </cell>
          <cell r="F106">
            <v>240342.663</v>
          </cell>
        </row>
        <row r="107">
          <cell r="B107" t="str">
            <v>NW383</v>
          </cell>
          <cell r="C107" t="str">
            <v>L</v>
          </cell>
          <cell r="D107" t="str">
            <v>Salaries, Wages and Allowances</v>
          </cell>
          <cell r="E107">
            <v>162959400</v>
          </cell>
          <cell r="F107">
            <v>162959.4</v>
          </cell>
        </row>
        <row r="108">
          <cell r="B108" t="str">
            <v>FS205</v>
          </cell>
          <cell r="C108" t="str">
            <v>M</v>
          </cell>
          <cell r="D108" t="str">
            <v>Salaries, Wages and Allowances</v>
          </cell>
          <cell r="F108">
            <v>0</v>
          </cell>
        </row>
        <row r="109">
          <cell r="B109" t="str">
            <v>NC093</v>
          </cell>
          <cell r="C109" t="str">
            <v>L</v>
          </cell>
          <cell r="D109" t="str">
            <v>Salaries, Wages and Allowances</v>
          </cell>
          <cell r="E109">
            <v>18412632</v>
          </cell>
          <cell r="F109">
            <v>18412.632</v>
          </cell>
        </row>
        <row r="110">
          <cell r="B110" t="str">
            <v>EC104</v>
          </cell>
          <cell r="C110" t="str">
            <v>M</v>
          </cell>
          <cell r="D110" t="str">
            <v>Salaries, Wages and Allowances</v>
          </cell>
          <cell r="E110">
            <v>88058370</v>
          </cell>
          <cell r="F110">
            <v>88058.37</v>
          </cell>
        </row>
        <row r="111">
          <cell r="B111" t="str">
            <v>LIM344</v>
          </cell>
          <cell r="C111" t="str">
            <v>M</v>
          </cell>
          <cell r="D111" t="str">
            <v>Salaries, Wages and Allowances</v>
          </cell>
          <cell r="E111">
            <v>161596000</v>
          </cell>
          <cell r="F111">
            <v>161596</v>
          </cell>
        </row>
        <row r="112">
          <cell r="B112" t="str">
            <v>LIM473</v>
          </cell>
          <cell r="C112" t="str">
            <v>L</v>
          </cell>
          <cell r="D112" t="str">
            <v>Salaries, Wages and Allowances</v>
          </cell>
          <cell r="F112">
            <v>0</v>
          </cell>
        </row>
        <row r="113">
          <cell r="B113" t="str">
            <v>EC143</v>
          </cell>
          <cell r="C113" t="str">
            <v>L</v>
          </cell>
          <cell r="D113" t="str">
            <v>Salaries, Wages and Allowances</v>
          </cell>
          <cell r="E113">
            <v>31839745</v>
          </cell>
          <cell r="F113">
            <v>31839.745</v>
          </cell>
        </row>
        <row r="114">
          <cell r="B114" t="str">
            <v>FS194</v>
          </cell>
          <cell r="C114" t="str">
            <v>H</v>
          </cell>
          <cell r="D114" t="str">
            <v>Salaries, Wages and Allowances</v>
          </cell>
          <cell r="E114">
            <v>193445000</v>
          </cell>
          <cell r="F114">
            <v>193445</v>
          </cell>
        </row>
        <row r="115">
          <cell r="B115" t="str">
            <v>NW393</v>
          </cell>
          <cell r="C115" t="str">
            <v>M</v>
          </cell>
          <cell r="D115" t="str">
            <v>Salaries, Wages and Allowances</v>
          </cell>
          <cell r="E115">
            <v>30286000</v>
          </cell>
          <cell r="F115">
            <v>30286</v>
          </cell>
        </row>
        <row r="116">
          <cell r="B116" t="str">
            <v>kz291</v>
          </cell>
          <cell r="C116" t="str">
            <v>L</v>
          </cell>
          <cell r="D116" t="str">
            <v>Salaries, Wages and Allowances</v>
          </cell>
          <cell r="E116">
            <v>30491097</v>
          </cell>
          <cell r="F116">
            <v>30491.097</v>
          </cell>
        </row>
        <row r="117">
          <cell r="B117" t="str">
            <v>FS172</v>
          </cell>
          <cell r="C117" t="str">
            <v>H</v>
          </cell>
          <cell r="D117" t="str">
            <v>Salaries, Wages and Allowances</v>
          </cell>
          <cell r="F117">
            <v>0</v>
          </cell>
        </row>
        <row r="118">
          <cell r="B118" t="str">
            <v>FS173</v>
          </cell>
          <cell r="C118" t="str">
            <v>M</v>
          </cell>
          <cell r="D118" t="str">
            <v>Salaries, Wages and Allowances</v>
          </cell>
          <cell r="F118">
            <v>0</v>
          </cell>
        </row>
        <row r="119">
          <cell r="B119" t="str">
            <v>kz294</v>
          </cell>
          <cell r="C119" t="str">
            <v>M</v>
          </cell>
          <cell r="D119" t="str">
            <v>Salaries, Wages and Allowances</v>
          </cell>
          <cell r="E119">
            <v>12819019</v>
          </cell>
          <cell r="F119">
            <v>12819.019</v>
          </cell>
        </row>
        <row r="120">
          <cell r="B120" t="str">
            <v>NW404</v>
          </cell>
          <cell r="C120" t="str">
            <v>M</v>
          </cell>
          <cell r="D120" t="str">
            <v>Salaries, Wages and Allowances</v>
          </cell>
          <cell r="F120">
            <v>0</v>
          </cell>
        </row>
        <row r="121">
          <cell r="B121" t="str">
            <v>LIM335</v>
          </cell>
          <cell r="C121" t="str">
            <v>L</v>
          </cell>
          <cell r="D121" t="str">
            <v>Salaries, Wages and Allowances</v>
          </cell>
          <cell r="F121">
            <v>0</v>
          </cell>
        </row>
        <row r="122">
          <cell r="B122" t="str">
            <v>FS181</v>
          </cell>
          <cell r="C122" t="str">
            <v>L</v>
          </cell>
          <cell r="D122" t="str">
            <v>Salaries, Wages and Allowances</v>
          </cell>
          <cell r="E122">
            <v>42680268</v>
          </cell>
          <cell r="F122">
            <v>42680.268</v>
          </cell>
        </row>
        <row r="123">
          <cell r="B123" t="str">
            <v>EC441</v>
          </cell>
          <cell r="C123" t="str">
            <v>M</v>
          </cell>
          <cell r="D123" t="str">
            <v>Salaries, Wages and Allowances</v>
          </cell>
          <cell r="E123">
            <v>48706468</v>
          </cell>
          <cell r="F123">
            <v>48706.468</v>
          </cell>
        </row>
        <row r="124">
          <cell r="B124" t="str">
            <v>FS184</v>
          </cell>
          <cell r="C124" t="str">
            <v>H</v>
          </cell>
          <cell r="D124" t="str">
            <v>Salaries, Wages and Allowances</v>
          </cell>
          <cell r="E124">
            <v>365112527</v>
          </cell>
          <cell r="F124">
            <v>365112.527</v>
          </cell>
        </row>
        <row r="125">
          <cell r="B125" t="str">
            <v>WC011</v>
          </cell>
          <cell r="C125" t="str">
            <v>M</v>
          </cell>
          <cell r="D125" t="str">
            <v>Salaries, Wages and Allowances</v>
          </cell>
          <cell r="E125">
            <v>41357500</v>
          </cell>
          <cell r="F125">
            <v>41357.5</v>
          </cell>
        </row>
        <row r="126">
          <cell r="B126" t="str">
            <v>EC121</v>
          </cell>
          <cell r="C126" t="str">
            <v>L</v>
          </cell>
          <cell r="D126" t="str">
            <v>Salaries, Wages and Allowances</v>
          </cell>
          <cell r="F126">
            <v>0</v>
          </cell>
        </row>
        <row r="127">
          <cell r="B127" t="str">
            <v>EC151</v>
          </cell>
          <cell r="C127" t="str">
            <v>M</v>
          </cell>
          <cell r="D127" t="str">
            <v>Salaries, Wages and Allowances</v>
          </cell>
          <cell r="E127">
            <v>33970173</v>
          </cell>
          <cell r="F127">
            <v>33970.173</v>
          </cell>
        </row>
        <row r="128">
          <cell r="B128" t="str">
            <v>MP322</v>
          </cell>
          <cell r="C128" t="str">
            <v>H</v>
          </cell>
          <cell r="D128" t="str">
            <v>Salaries, Wages and Allowances</v>
          </cell>
          <cell r="F128">
            <v>0</v>
          </cell>
        </row>
        <row r="129">
          <cell r="B129" t="str">
            <v>kz281</v>
          </cell>
          <cell r="C129" t="str">
            <v>M</v>
          </cell>
          <cell r="D129" t="str">
            <v>Salaries, Wages and Allowances</v>
          </cell>
          <cell r="E129">
            <v>18227904</v>
          </cell>
          <cell r="F129">
            <v>18227.904</v>
          </cell>
        </row>
        <row r="130">
          <cell r="B130" t="str">
            <v>NW405</v>
          </cell>
          <cell r="C130" t="str">
            <v>H</v>
          </cell>
          <cell r="D130" t="str">
            <v>Salaries, Wages and Allowances</v>
          </cell>
          <cell r="F130">
            <v>0</v>
          </cell>
        </row>
        <row r="131">
          <cell r="B131" t="str">
            <v>FS204</v>
          </cell>
          <cell r="C131" t="str">
            <v>H</v>
          </cell>
          <cell r="D131" t="str">
            <v>Salaries, Wages and Allowances</v>
          </cell>
          <cell r="E131">
            <v>137461920</v>
          </cell>
          <cell r="F131">
            <v>137461.92</v>
          </cell>
        </row>
        <row r="132">
          <cell r="B132" t="str">
            <v>EC156</v>
          </cell>
          <cell r="C132" t="str">
            <v>L</v>
          </cell>
          <cell r="D132" t="str">
            <v>Salaries, Wages and Allowances</v>
          </cell>
          <cell r="F132">
            <v>0</v>
          </cell>
        </row>
        <row r="133">
          <cell r="B133" t="str">
            <v>GT422</v>
          </cell>
          <cell r="C133" t="str">
            <v>M</v>
          </cell>
          <cell r="D133" t="str">
            <v>Salaries, Wages and Allowances</v>
          </cell>
          <cell r="E133">
            <v>119684289</v>
          </cell>
          <cell r="F133">
            <v>119684.289</v>
          </cell>
        </row>
        <row r="134">
          <cell r="B134" t="str">
            <v>NC081</v>
          </cell>
          <cell r="C134" t="str">
            <v>L</v>
          </cell>
          <cell r="D134" t="str">
            <v>Salaries, Wages and Allowances</v>
          </cell>
          <cell r="F134">
            <v>0</v>
          </cell>
        </row>
        <row r="135">
          <cell r="B135" t="str">
            <v>kz226</v>
          </cell>
          <cell r="C135" t="str">
            <v>M</v>
          </cell>
          <cell r="D135" t="str">
            <v>Salaries, Wages and Allowances</v>
          </cell>
          <cell r="F135">
            <v>0</v>
          </cell>
        </row>
        <row r="136">
          <cell r="B136" t="str">
            <v>MP303</v>
          </cell>
          <cell r="C136" t="str">
            <v>L</v>
          </cell>
          <cell r="D136" t="str">
            <v>Salaries, Wages and Allowances</v>
          </cell>
          <cell r="E136">
            <v>65906863</v>
          </cell>
          <cell r="F136">
            <v>65906.863</v>
          </cell>
        </row>
        <row r="137">
          <cell r="B137" t="str">
            <v>EC122</v>
          </cell>
          <cell r="C137" t="str">
            <v>M</v>
          </cell>
          <cell r="D137" t="str">
            <v>Salaries, Wages and Allowances</v>
          </cell>
          <cell r="E137">
            <v>78493204</v>
          </cell>
          <cell r="F137">
            <v>78493.204</v>
          </cell>
        </row>
        <row r="138">
          <cell r="B138" t="str">
            <v>LIM365</v>
          </cell>
          <cell r="C138" t="str">
            <v>L</v>
          </cell>
          <cell r="D138" t="str">
            <v>Salaries, Wages and Allowances</v>
          </cell>
          <cell r="E138">
            <v>47510</v>
          </cell>
          <cell r="F138">
            <v>47.51</v>
          </cell>
        </row>
        <row r="139">
          <cell r="B139" t="str">
            <v>LIM367</v>
          </cell>
          <cell r="C139" t="str">
            <v>L</v>
          </cell>
          <cell r="D139" t="str">
            <v>Salaries, Wages and Allowances</v>
          </cell>
          <cell r="E139">
            <v>140780565</v>
          </cell>
          <cell r="F139">
            <v>140780.565</v>
          </cell>
        </row>
        <row r="140">
          <cell r="B140" t="str">
            <v>GT481</v>
          </cell>
          <cell r="C140" t="str">
            <v>H</v>
          </cell>
          <cell r="D140" t="str">
            <v>Salaries, Wages and Allowances</v>
          </cell>
          <cell r="E140">
            <v>366747000</v>
          </cell>
          <cell r="F140">
            <v>366747</v>
          </cell>
        </row>
        <row r="141">
          <cell r="B141" t="str">
            <v>FS163</v>
          </cell>
          <cell r="C141" t="str">
            <v>L</v>
          </cell>
          <cell r="D141" t="str">
            <v>Salaries, Wages and Allowances</v>
          </cell>
          <cell r="E141">
            <v>25283724</v>
          </cell>
          <cell r="F141">
            <v>25283.724</v>
          </cell>
        </row>
        <row r="142">
          <cell r="B142" t="str">
            <v>LIM353</v>
          </cell>
          <cell r="C142" t="str">
            <v>L</v>
          </cell>
          <cell r="D142" t="str">
            <v>Salaries, Wages and Allowances</v>
          </cell>
          <cell r="E142">
            <v>36468349</v>
          </cell>
          <cell r="F142">
            <v>36468.349</v>
          </cell>
        </row>
        <row r="143">
          <cell r="B143" t="str">
            <v>NW395</v>
          </cell>
          <cell r="C143" t="str">
            <v>L</v>
          </cell>
          <cell r="D143" t="str">
            <v>Salaries, Wages and Allowances</v>
          </cell>
          <cell r="E143">
            <v>5689000</v>
          </cell>
          <cell r="F143">
            <v>5689</v>
          </cell>
        </row>
        <row r="144">
          <cell r="B144" t="str">
            <v>LIM364</v>
          </cell>
          <cell r="C144" t="str">
            <v>M</v>
          </cell>
          <cell r="D144" t="str">
            <v>Salaries, Wages and Allowances</v>
          </cell>
          <cell r="E144">
            <v>28420000</v>
          </cell>
          <cell r="F144">
            <v>28420</v>
          </cell>
        </row>
        <row r="145">
          <cell r="B145" t="str">
            <v>FS201</v>
          </cell>
          <cell r="C145" t="str">
            <v>H</v>
          </cell>
          <cell r="D145" t="str">
            <v>Salaries, Wages and Allowances</v>
          </cell>
          <cell r="F145">
            <v>0</v>
          </cell>
        </row>
        <row r="146">
          <cell r="B146" t="str">
            <v>NW371</v>
          </cell>
          <cell r="C146" t="str">
            <v>L</v>
          </cell>
          <cell r="D146" t="str">
            <v>Salaries, Wages and Allowances</v>
          </cell>
          <cell r="F146">
            <v>0</v>
          </cell>
        </row>
        <row r="147">
          <cell r="B147" t="str">
            <v>NW375</v>
          </cell>
          <cell r="C147" t="str">
            <v>M</v>
          </cell>
          <cell r="D147" t="str">
            <v>Salaries, Wages and Allowances</v>
          </cell>
          <cell r="E147">
            <v>98371061</v>
          </cell>
          <cell r="F147">
            <v>98371.061</v>
          </cell>
        </row>
        <row r="148">
          <cell r="B148" t="str">
            <v>NC451</v>
          </cell>
          <cell r="C148" t="str">
            <v>L</v>
          </cell>
          <cell r="D148" t="str">
            <v>Salaries, Wages and Allowances</v>
          </cell>
          <cell r="F148">
            <v>0</v>
          </cell>
        </row>
        <row r="149">
          <cell r="B149" t="str">
            <v>WC043</v>
          </cell>
          <cell r="C149" t="str">
            <v>H</v>
          </cell>
          <cell r="D149" t="str">
            <v>Salaries, Wages and Allowances</v>
          </cell>
          <cell r="E149">
            <v>142583076</v>
          </cell>
          <cell r="F149">
            <v>142583.076</v>
          </cell>
        </row>
        <row r="150">
          <cell r="B150" t="str">
            <v>kz223</v>
          </cell>
          <cell r="C150" t="str">
            <v>L</v>
          </cell>
          <cell r="D150" t="str">
            <v>Salaries, Wages and Allowances</v>
          </cell>
          <cell r="F150">
            <v>0</v>
          </cell>
        </row>
        <row r="151">
          <cell r="B151" t="str">
            <v>kz244</v>
          </cell>
          <cell r="C151" t="str">
            <v>L</v>
          </cell>
          <cell r="D151" t="str">
            <v>Salaries, Wages and Allowances</v>
          </cell>
          <cell r="E151">
            <v>14606021</v>
          </cell>
          <cell r="F151">
            <v>14606.021</v>
          </cell>
        </row>
        <row r="152">
          <cell r="B152" t="str">
            <v>MP302</v>
          </cell>
          <cell r="C152" t="str">
            <v>L</v>
          </cell>
          <cell r="D152" t="str">
            <v>Salaries, Wages and Allowances</v>
          </cell>
          <cell r="E152">
            <v>113060420</v>
          </cell>
          <cell r="F152">
            <v>113060.42</v>
          </cell>
        </row>
        <row r="153">
          <cell r="B153" t="str">
            <v>kz225</v>
          </cell>
          <cell r="C153" t="str">
            <v>H</v>
          </cell>
          <cell r="D153" t="str">
            <v>Salaries, Wages and Allowances</v>
          </cell>
          <cell r="E153">
            <v>321097000</v>
          </cell>
          <cell r="F153">
            <v>321097</v>
          </cell>
        </row>
        <row r="154">
          <cell r="B154" t="str">
            <v>kz285</v>
          </cell>
          <cell r="C154" t="str">
            <v>L</v>
          </cell>
          <cell r="D154" t="str">
            <v>Salaries, Wages and Allowances</v>
          </cell>
          <cell r="E154">
            <v>10500398</v>
          </cell>
          <cell r="F154">
            <v>10500.398</v>
          </cell>
        </row>
        <row r="155">
          <cell r="B155" t="str">
            <v>kz275</v>
          </cell>
          <cell r="C155" t="str">
            <v>L</v>
          </cell>
          <cell r="D155" t="str">
            <v>Salaries, Wages and Allowances</v>
          </cell>
          <cell r="E155">
            <v>19665000</v>
          </cell>
          <cell r="F155">
            <v>19665</v>
          </cell>
        </row>
        <row r="156">
          <cell r="B156" t="str">
            <v>LIM341</v>
          </cell>
          <cell r="C156" t="str">
            <v>L</v>
          </cell>
          <cell r="D156" t="str">
            <v>Salaries, Wages and Allowances</v>
          </cell>
          <cell r="E156">
            <v>38547000</v>
          </cell>
          <cell r="F156">
            <v>38547</v>
          </cell>
        </row>
        <row r="157">
          <cell r="B157" t="str">
            <v>LIM342</v>
          </cell>
          <cell r="C157" t="str">
            <v>L</v>
          </cell>
          <cell r="D157" t="str">
            <v>Salaries, Wages and Allowances</v>
          </cell>
          <cell r="F157">
            <v>0</v>
          </cell>
        </row>
        <row r="158">
          <cell r="B158" t="str">
            <v>FS185</v>
          </cell>
          <cell r="C158" t="str">
            <v>M</v>
          </cell>
          <cell r="D158" t="str">
            <v>Salaries, Wages and Allowances</v>
          </cell>
          <cell r="E158">
            <v>48778746</v>
          </cell>
          <cell r="F158">
            <v>48778.746</v>
          </cell>
        </row>
        <row r="159">
          <cell r="B159" t="str">
            <v>FS171</v>
          </cell>
          <cell r="C159" t="str">
            <v>L</v>
          </cell>
          <cell r="D159" t="str">
            <v>Salaries, Wages and Allowances</v>
          </cell>
          <cell r="F159">
            <v>0</v>
          </cell>
        </row>
        <row r="160">
          <cell r="B160" t="str">
            <v>NW392</v>
          </cell>
          <cell r="C160" t="str">
            <v>L</v>
          </cell>
          <cell r="D160" t="str">
            <v>Salaries, Wages and Allowances</v>
          </cell>
          <cell r="F160">
            <v>0</v>
          </cell>
        </row>
        <row r="161">
          <cell r="B161" t="str">
            <v>NC062</v>
          </cell>
          <cell r="C161" t="str">
            <v>M</v>
          </cell>
          <cell r="D161" t="str">
            <v>Salaries, Wages and Allowances</v>
          </cell>
          <cell r="F161">
            <v>0</v>
          </cell>
        </row>
        <row r="162">
          <cell r="B162" t="str">
            <v>EC105</v>
          </cell>
          <cell r="C162" t="str">
            <v>L</v>
          </cell>
          <cell r="D162" t="str">
            <v>Salaries, Wages and Allowances</v>
          </cell>
          <cell r="E162">
            <v>59784290</v>
          </cell>
          <cell r="F162">
            <v>59784.29</v>
          </cell>
        </row>
        <row r="163">
          <cell r="B163" t="str">
            <v>kz293</v>
          </cell>
          <cell r="C163" t="str">
            <v>L</v>
          </cell>
          <cell r="D163" t="str">
            <v>Salaries, Wages and Allowances</v>
          </cell>
          <cell r="F163">
            <v>0</v>
          </cell>
        </row>
        <row r="164">
          <cell r="B164" t="str">
            <v>kz252</v>
          </cell>
          <cell r="C164" t="str">
            <v>H</v>
          </cell>
          <cell r="D164" t="str">
            <v>Salaries, Wages and Allowances</v>
          </cell>
          <cell r="F164">
            <v>0</v>
          </cell>
        </row>
        <row r="165">
          <cell r="B165" t="str">
            <v>EC126</v>
          </cell>
          <cell r="C165" t="str">
            <v>M</v>
          </cell>
          <cell r="D165" t="str">
            <v>Salaries, Wages and Allowances</v>
          </cell>
          <cell r="F165">
            <v>0</v>
          </cell>
        </row>
        <row r="166">
          <cell r="B166" t="str">
            <v>EC153</v>
          </cell>
          <cell r="C166" t="str">
            <v>L</v>
          </cell>
          <cell r="D166" t="str">
            <v>Salaries, Wages and Allowances</v>
          </cell>
          <cell r="F166">
            <v>0</v>
          </cell>
        </row>
        <row r="167">
          <cell r="B167" t="str">
            <v>FS203</v>
          </cell>
          <cell r="C167" t="str">
            <v>M</v>
          </cell>
          <cell r="D167" t="str">
            <v>Salaries, Wages and Allowances</v>
          </cell>
          <cell r="E167">
            <v>97528324</v>
          </cell>
          <cell r="F167">
            <v>97528.324</v>
          </cell>
        </row>
        <row r="168">
          <cell r="B168" t="str">
            <v>kz286</v>
          </cell>
          <cell r="C168" t="str">
            <v>M</v>
          </cell>
          <cell r="D168" t="str">
            <v>Salaries, Wages and Allowances</v>
          </cell>
          <cell r="F168">
            <v>0</v>
          </cell>
        </row>
        <row r="169">
          <cell r="B169" t="str">
            <v>FS193</v>
          </cell>
          <cell r="C169" t="str">
            <v>M</v>
          </cell>
          <cell r="D169" t="str">
            <v>Salaries, Wages and Allowances</v>
          </cell>
          <cell r="E169">
            <v>32883</v>
          </cell>
          <cell r="F169">
            <v>32.883</v>
          </cell>
        </row>
        <row r="170">
          <cell r="B170" t="str">
            <v>MP324</v>
          </cell>
          <cell r="C170" t="str">
            <v>M</v>
          </cell>
          <cell r="D170" t="str">
            <v>Salaries, Wages and Allowances</v>
          </cell>
          <cell r="F170">
            <v>0</v>
          </cell>
        </row>
        <row r="171">
          <cell r="B171" t="str">
            <v>EC127</v>
          </cell>
          <cell r="C171" t="str">
            <v>L</v>
          </cell>
          <cell r="D171" t="str">
            <v>Salaries, Wages and Allowances</v>
          </cell>
          <cell r="F171">
            <v>0</v>
          </cell>
        </row>
        <row r="172">
          <cell r="B172" t="str">
            <v>GT461</v>
          </cell>
          <cell r="C172" t="str">
            <v>M</v>
          </cell>
          <cell r="D172" t="str">
            <v>Salaries, Wages and Allowances</v>
          </cell>
          <cell r="E172">
            <v>43691767</v>
          </cell>
          <cell r="F172">
            <v>43691.767</v>
          </cell>
        </row>
        <row r="173">
          <cell r="B173" t="str">
            <v>kz265</v>
          </cell>
          <cell r="C173" t="str">
            <v>L</v>
          </cell>
          <cell r="D173" t="str">
            <v>Salaries, Wages and Allowances</v>
          </cell>
          <cell r="F173">
            <v>0</v>
          </cell>
        </row>
        <row r="174">
          <cell r="B174" t="str">
            <v>kz242</v>
          </cell>
          <cell r="C174" t="str">
            <v>L</v>
          </cell>
          <cell r="D174" t="str">
            <v>Salaries, Wages and Allowances</v>
          </cell>
          <cell r="E174">
            <v>24435404</v>
          </cell>
          <cell r="F174">
            <v>24435.404</v>
          </cell>
        </row>
        <row r="175">
          <cell r="B175" t="str">
            <v>EC152</v>
          </cell>
          <cell r="C175" t="str">
            <v>L</v>
          </cell>
          <cell r="D175" t="str">
            <v>Salaries, Wages and Allowances</v>
          </cell>
          <cell r="F175">
            <v>0</v>
          </cell>
        </row>
        <row r="176">
          <cell r="B176" t="str">
            <v>kz283</v>
          </cell>
          <cell r="C176" t="str">
            <v>L</v>
          </cell>
          <cell r="D176" t="str">
            <v>Salaries, Wages and Allowances</v>
          </cell>
          <cell r="F176">
            <v>0</v>
          </cell>
        </row>
        <row r="177">
          <cell r="B177" t="str">
            <v>EC128</v>
          </cell>
          <cell r="C177" t="str">
            <v>L</v>
          </cell>
          <cell r="D177" t="str">
            <v>Salaries, Wages and Allowances</v>
          </cell>
          <cell r="E177">
            <v>22076655</v>
          </cell>
          <cell r="F177">
            <v>22076.655</v>
          </cell>
        </row>
        <row r="178">
          <cell r="B178" t="str">
            <v>EC155</v>
          </cell>
          <cell r="C178" t="str">
            <v>L</v>
          </cell>
          <cell r="D178" t="str">
            <v>Salaries, Wages and Allowances</v>
          </cell>
          <cell r="E178">
            <v>49861237</v>
          </cell>
          <cell r="F178">
            <v>49861.237</v>
          </cell>
        </row>
        <row r="179">
          <cell r="B179" t="str">
            <v>kz235</v>
          </cell>
          <cell r="C179" t="str">
            <v>L</v>
          </cell>
          <cell r="D179" t="str">
            <v>Salaries, Wages and Allowances</v>
          </cell>
          <cell r="F179">
            <v>0</v>
          </cell>
        </row>
        <row r="180">
          <cell r="B180" t="str">
            <v>WC045</v>
          </cell>
          <cell r="C180" t="str">
            <v>M</v>
          </cell>
          <cell r="D180" t="str">
            <v>Salaries, Wages and Allowances</v>
          </cell>
          <cell r="E180">
            <v>103688785</v>
          </cell>
          <cell r="F180">
            <v>103688.785</v>
          </cell>
        </row>
        <row r="181">
          <cell r="B181" t="str">
            <v>WC032</v>
          </cell>
          <cell r="C181" t="str">
            <v>H</v>
          </cell>
          <cell r="D181" t="str">
            <v>Salaries, Wages and Allowances</v>
          </cell>
          <cell r="E181">
            <v>153493300</v>
          </cell>
          <cell r="F181">
            <v>153493.3</v>
          </cell>
        </row>
        <row r="182">
          <cell r="B182" t="str">
            <v>NC094</v>
          </cell>
          <cell r="C182" t="str">
            <v>M</v>
          </cell>
          <cell r="D182" t="str">
            <v>Salaries, Wages and Allowances</v>
          </cell>
          <cell r="E182">
            <v>40959947</v>
          </cell>
          <cell r="F182">
            <v>40959.947</v>
          </cell>
        </row>
        <row r="183">
          <cell r="B183" t="str">
            <v>FS195</v>
          </cell>
          <cell r="C183" t="str">
            <v>L</v>
          </cell>
          <cell r="D183" t="str">
            <v>Salaries, Wages and Allowances</v>
          </cell>
          <cell r="F183">
            <v>0</v>
          </cell>
        </row>
        <row r="184">
          <cell r="B184" t="str">
            <v>LIM354</v>
          </cell>
          <cell r="C184" t="str">
            <v>H</v>
          </cell>
          <cell r="D184" t="str">
            <v>Salaries, Wages and Allowances</v>
          </cell>
          <cell r="E184">
            <v>339231370</v>
          </cell>
          <cell r="F184">
            <v>339231.37</v>
          </cell>
        </row>
        <row r="185">
          <cell r="B185" t="str">
            <v>EC154</v>
          </cell>
          <cell r="C185" t="str">
            <v>M</v>
          </cell>
          <cell r="D185" t="str">
            <v>Salaries, Wages and Allowances</v>
          </cell>
          <cell r="E185">
            <v>26453207</v>
          </cell>
          <cell r="F185">
            <v>26453.207</v>
          </cell>
        </row>
        <row r="186">
          <cell r="B186" t="str">
            <v>WC052</v>
          </cell>
          <cell r="C186" t="str">
            <v>M</v>
          </cell>
          <cell r="D186" t="str">
            <v>Salaries, Wages and Allowances</v>
          </cell>
          <cell r="E186">
            <v>7965204</v>
          </cell>
          <cell r="F186">
            <v>7965.204</v>
          </cell>
        </row>
        <row r="187">
          <cell r="B187" t="str">
            <v>NW385</v>
          </cell>
          <cell r="C187" t="str">
            <v>L</v>
          </cell>
          <cell r="D187" t="str">
            <v>Salaries, Wages and Allowances</v>
          </cell>
          <cell r="E187">
            <v>57051000</v>
          </cell>
          <cell r="F187">
            <v>57051</v>
          </cell>
        </row>
        <row r="188">
          <cell r="B188" t="str">
            <v>GT482</v>
          </cell>
          <cell r="C188" t="str">
            <v>H</v>
          </cell>
          <cell r="D188" t="str">
            <v>Salaries, Wages and Allowances</v>
          </cell>
          <cell r="E188">
            <v>158380003</v>
          </cell>
          <cell r="F188">
            <v>158380.003</v>
          </cell>
        </row>
        <row r="189">
          <cell r="B189" t="str">
            <v>NW381</v>
          </cell>
          <cell r="C189" t="str">
            <v>L</v>
          </cell>
          <cell r="D189" t="str">
            <v>Salaries, Wages and Allowances</v>
          </cell>
          <cell r="F189">
            <v>0</v>
          </cell>
        </row>
        <row r="190">
          <cell r="B190" t="str">
            <v>NC075</v>
          </cell>
          <cell r="C190" t="str">
            <v>M</v>
          </cell>
          <cell r="D190" t="str">
            <v>Salaries, Wages and Allowances</v>
          </cell>
          <cell r="E190">
            <v>12500000</v>
          </cell>
          <cell r="F190">
            <v>12500</v>
          </cell>
        </row>
        <row r="191">
          <cell r="B191" t="str">
            <v>kz227</v>
          </cell>
          <cell r="C191" t="str">
            <v>L</v>
          </cell>
          <cell r="D191" t="str">
            <v>Salaries, Wages and Allowances</v>
          </cell>
          <cell r="E191">
            <v>17654958</v>
          </cell>
          <cell r="F191">
            <v>17654.958</v>
          </cell>
        </row>
        <row r="192">
          <cell r="B192" t="str">
            <v>NC061</v>
          </cell>
          <cell r="C192" t="str">
            <v>M</v>
          </cell>
          <cell r="D192" t="str">
            <v>Salaries, Wages and Allowances</v>
          </cell>
          <cell r="E192">
            <v>13473054</v>
          </cell>
          <cell r="F192">
            <v>13473.054</v>
          </cell>
        </row>
        <row r="193">
          <cell r="B193" t="str">
            <v>NW373</v>
          </cell>
          <cell r="C193" t="str">
            <v>H</v>
          </cell>
          <cell r="D193" t="str">
            <v>Salaries, Wages and Allowances</v>
          </cell>
          <cell r="F193">
            <v>0</v>
          </cell>
        </row>
        <row r="194">
          <cell r="B194" t="str">
            <v>EC138</v>
          </cell>
          <cell r="C194" t="str">
            <v>L</v>
          </cell>
          <cell r="D194" t="str">
            <v>Salaries, Wages and Allowances</v>
          </cell>
          <cell r="E194">
            <v>2158776</v>
          </cell>
          <cell r="F194">
            <v>2158.776</v>
          </cell>
        </row>
        <row r="195">
          <cell r="B195" t="str">
            <v>WC014</v>
          </cell>
          <cell r="C195" t="str">
            <v>H</v>
          </cell>
          <cell r="D195" t="str">
            <v>Salaries, Wages and Allowances</v>
          </cell>
          <cell r="E195">
            <v>146667487</v>
          </cell>
          <cell r="F195">
            <v>146667.487</v>
          </cell>
        </row>
        <row r="196">
          <cell r="B196" t="str">
            <v>MP304</v>
          </cell>
          <cell r="C196" t="str">
            <v>M</v>
          </cell>
          <cell r="D196" t="str">
            <v>Salaries, Wages and Allowances</v>
          </cell>
          <cell r="E196">
            <v>42992389</v>
          </cell>
          <cell r="F196">
            <v>42992.389</v>
          </cell>
        </row>
        <row r="197">
          <cell r="B197" t="str">
            <v>EC142</v>
          </cell>
          <cell r="C197" t="str">
            <v>M</v>
          </cell>
          <cell r="D197" t="str">
            <v>Salaries, Wages and Allowances</v>
          </cell>
          <cell r="E197">
            <v>37756712</v>
          </cell>
          <cell r="F197">
            <v>37756.712</v>
          </cell>
        </row>
        <row r="198">
          <cell r="B198" t="str">
            <v>FS191</v>
          </cell>
          <cell r="C198" t="str">
            <v>M</v>
          </cell>
          <cell r="D198" t="str">
            <v>Salaries, Wages and Allowances</v>
          </cell>
          <cell r="E198">
            <v>84289033</v>
          </cell>
          <cell r="F198">
            <v>84289.033</v>
          </cell>
        </row>
        <row r="199">
          <cell r="B199" t="str">
            <v>NC078</v>
          </cell>
          <cell r="C199" t="str">
            <v>M</v>
          </cell>
          <cell r="D199" t="str">
            <v>Salaries, Wages and Allowances</v>
          </cell>
          <cell r="E199">
            <v>22663201</v>
          </cell>
          <cell r="F199">
            <v>22663.201</v>
          </cell>
        </row>
        <row r="200">
          <cell r="B200" t="str">
            <v>NC077</v>
          </cell>
          <cell r="C200" t="str">
            <v>M</v>
          </cell>
          <cell r="D200" t="str">
            <v>Salaries, Wages and Allowances</v>
          </cell>
          <cell r="E200">
            <v>17838397</v>
          </cell>
          <cell r="F200">
            <v>17838.397</v>
          </cell>
        </row>
        <row r="201">
          <cell r="B201" t="str">
            <v>NC091</v>
          </cell>
          <cell r="C201" t="str">
            <v>H</v>
          </cell>
          <cell r="D201" t="str">
            <v>Salaries, Wages and Allowances</v>
          </cell>
          <cell r="E201">
            <v>308292000</v>
          </cell>
          <cell r="F201">
            <v>308292</v>
          </cell>
        </row>
        <row r="202">
          <cell r="B202" t="str">
            <v>WC024</v>
          </cell>
          <cell r="C202" t="str">
            <v>H</v>
          </cell>
          <cell r="D202" t="str">
            <v>Salaries, Wages and Allowances</v>
          </cell>
          <cell r="E202">
            <v>217363000</v>
          </cell>
          <cell r="F202">
            <v>217363</v>
          </cell>
        </row>
        <row r="203">
          <cell r="B203" t="str">
            <v>MP313</v>
          </cell>
          <cell r="C203" t="str">
            <v>H</v>
          </cell>
          <cell r="D203" t="str">
            <v>Salaries, Wages and Allowances</v>
          </cell>
          <cell r="F203">
            <v>0</v>
          </cell>
        </row>
        <row r="204">
          <cell r="B204" t="str">
            <v>EC106</v>
          </cell>
          <cell r="C204" t="str">
            <v>M</v>
          </cell>
          <cell r="D204" t="str">
            <v>Salaries, Wages and Allowances</v>
          </cell>
          <cell r="E204">
            <v>22698940</v>
          </cell>
          <cell r="F204">
            <v>22698.94</v>
          </cell>
        </row>
        <row r="205">
          <cell r="B205" t="str">
            <v>WC015</v>
          </cell>
          <cell r="C205" t="str">
            <v>M</v>
          </cell>
          <cell r="D205" t="str">
            <v>Salaries, Wages and Allowances</v>
          </cell>
          <cell r="E205">
            <v>94845623</v>
          </cell>
          <cell r="F205">
            <v>94845.623</v>
          </cell>
        </row>
        <row r="206">
          <cell r="B206" t="str">
            <v>WC034</v>
          </cell>
          <cell r="C206" t="str">
            <v>L</v>
          </cell>
          <cell r="D206" t="str">
            <v>Salaries, Wages and Allowances</v>
          </cell>
          <cell r="E206">
            <v>33988275</v>
          </cell>
          <cell r="F206">
            <v>33988.275</v>
          </cell>
        </row>
        <row r="207">
          <cell r="B207" t="str">
            <v>MP321</v>
          </cell>
          <cell r="C207" t="str">
            <v>L</v>
          </cell>
          <cell r="D207" t="str">
            <v>Salaries, Wages and Allowances</v>
          </cell>
          <cell r="F207">
            <v>0</v>
          </cell>
        </row>
        <row r="208">
          <cell r="B208" t="str">
            <v>LIM361</v>
          </cell>
          <cell r="C208" t="str">
            <v>L</v>
          </cell>
          <cell r="D208" t="str">
            <v>Salaries, Wages and Allowances</v>
          </cell>
          <cell r="F208">
            <v>0</v>
          </cell>
        </row>
        <row r="209">
          <cell r="B209" t="str">
            <v>kz273</v>
          </cell>
          <cell r="C209" t="str">
            <v>L</v>
          </cell>
          <cell r="D209" t="str">
            <v>Salaries, Wages and Allowances</v>
          </cell>
          <cell r="E209">
            <v>7997586</v>
          </cell>
          <cell r="F209">
            <v>7997.586</v>
          </cell>
        </row>
        <row r="210">
          <cell r="B210" t="str">
            <v>WC031</v>
          </cell>
          <cell r="C210" t="str">
            <v>M</v>
          </cell>
          <cell r="D210" t="str">
            <v>Salaries, Wages and Allowances</v>
          </cell>
          <cell r="E210">
            <v>81550000</v>
          </cell>
          <cell r="F210">
            <v>81550</v>
          </cell>
        </row>
        <row r="211">
          <cell r="B211" t="str">
            <v>NC076</v>
          </cell>
          <cell r="C211" t="str">
            <v>L</v>
          </cell>
          <cell r="D211" t="str">
            <v>Salaries, Wages and Allowances</v>
          </cell>
          <cell r="F211">
            <v>0</v>
          </cell>
        </row>
        <row r="212">
          <cell r="B212" t="str">
            <v>MP315</v>
          </cell>
          <cell r="C212" t="str">
            <v>L</v>
          </cell>
          <cell r="D212" t="str">
            <v>Salaries, Wages and Allowances</v>
          </cell>
          <cell r="F212">
            <v>0</v>
          </cell>
        </row>
        <row r="213">
          <cell r="B213" t="str">
            <v>LIM343</v>
          </cell>
          <cell r="C213" t="str">
            <v>M</v>
          </cell>
          <cell r="D213" t="str">
            <v>Salaries, Wages and Allowances</v>
          </cell>
          <cell r="E213">
            <v>126734000</v>
          </cell>
          <cell r="F213">
            <v>126734</v>
          </cell>
        </row>
        <row r="214">
          <cell r="B214" t="str">
            <v>NW402</v>
          </cell>
          <cell r="C214" t="str">
            <v>H</v>
          </cell>
          <cell r="D214" t="str">
            <v>Salaries, Wages and Allowances</v>
          </cell>
          <cell r="E214">
            <v>178906000</v>
          </cell>
          <cell r="F214">
            <v>178906</v>
          </cell>
        </row>
        <row r="215">
          <cell r="B215" t="str">
            <v>FS182</v>
          </cell>
          <cell r="C215" t="str">
            <v>L</v>
          </cell>
          <cell r="D215" t="str">
            <v>Salaries, Wages and Allowances</v>
          </cell>
          <cell r="E215">
            <v>19567990</v>
          </cell>
          <cell r="F215">
            <v>19567.99</v>
          </cell>
        </row>
        <row r="216">
          <cell r="B216" t="str">
            <v>NC085</v>
          </cell>
          <cell r="C216" t="str">
            <v>L</v>
          </cell>
          <cell r="D216" t="str">
            <v>Salaries, Wages and Allowances</v>
          </cell>
          <cell r="E216">
            <v>30659132</v>
          </cell>
          <cell r="F216">
            <v>30659.132</v>
          </cell>
        </row>
        <row r="217">
          <cell r="B217" t="str">
            <v>EC132</v>
          </cell>
          <cell r="C217" t="str">
            <v>L</v>
          </cell>
          <cell r="D217" t="str">
            <v>Salaries, Wages and Allowances</v>
          </cell>
          <cell r="E217">
            <v>15082446</v>
          </cell>
          <cell r="F217">
            <v>15082.446</v>
          </cell>
        </row>
        <row r="218">
          <cell r="B218" t="str">
            <v>NW382</v>
          </cell>
          <cell r="C218" t="str">
            <v>L</v>
          </cell>
          <cell r="D218" t="str">
            <v>Salaries, Wages and Allowances</v>
          </cell>
          <cell r="E218">
            <v>49421625</v>
          </cell>
          <cell r="F218">
            <v>49421.625</v>
          </cell>
        </row>
        <row r="219">
          <cell r="B219" t="str">
            <v>FS183</v>
          </cell>
          <cell r="C219" t="str">
            <v>M</v>
          </cell>
          <cell r="D219" t="str">
            <v>Salaries, Wages and Allowances</v>
          </cell>
          <cell r="E219">
            <v>30475254</v>
          </cell>
          <cell r="F219">
            <v>30475.254</v>
          </cell>
        </row>
        <row r="220">
          <cell r="B220" t="str">
            <v>kz434</v>
          </cell>
          <cell r="C220" t="str">
            <v>L</v>
          </cell>
          <cell r="D220" t="str">
            <v>Salaries, Wages and Allowances</v>
          </cell>
          <cell r="E220">
            <v>18554407</v>
          </cell>
          <cell r="F220">
            <v>18554.407</v>
          </cell>
        </row>
        <row r="221">
          <cell r="B221" t="str">
            <v>NC071</v>
          </cell>
          <cell r="C221" t="str">
            <v>M</v>
          </cell>
          <cell r="D221" t="str">
            <v>Salaries, Wages and Allowances</v>
          </cell>
          <cell r="E221">
            <v>16861980</v>
          </cell>
          <cell r="F221">
            <v>16861.98</v>
          </cell>
        </row>
        <row r="222">
          <cell r="B222" t="str">
            <v>kz266</v>
          </cell>
          <cell r="C222" t="str">
            <v>L</v>
          </cell>
          <cell r="D222" t="str">
            <v>Salaries, Wages and Allowances</v>
          </cell>
          <cell r="F222">
            <v>0</v>
          </cell>
        </row>
        <row r="223">
          <cell r="B223" t="str">
            <v>kz212</v>
          </cell>
          <cell r="C223" t="str">
            <v>M</v>
          </cell>
          <cell r="D223" t="str">
            <v>Salaries, Wages and Allowances</v>
          </cell>
          <cell r="E223">
            <v>40031367</v>
          </cell>
          <cell r="F223">
            <v>40031.367</v>
          </cell>
        </row>
        <row r="224">
          <cell r="B224" t="str">
            <v>kz271</v>
          </cell>
          <cell r="C224" t="str">
            <v>M</v>
          </cell>
          <cell r="D224" t="str">
            <v>Salaries, Wages and Allowances</v>
          </cell>
          <cell r="E224">
            <v>19493171</v>
          </cell>
          <cell r="F224">
            <v>19493.171</v>
          </cell>
        </row>
        <row r="225">
          <cell r="B225" t="str">
            <v>kz282</v>
          </cell>
          <cell r="C225" t="str">
            <v>H</v>
          </cell>
          <cell r="D225" t="str">
            <v>Salaries, Wages and Allowances</v>
          </cell>
          <cell r="E225">
            <v>347879100</v>
          </cell>
          <cell r="F225">
            <v>347879.1</v>
          </cell>
        </row>
        <row r="226">
          <cell r="B226" t="str">
            <v>MP323</v>
          </cell>
          <cell r="C226" t="str">
            <v>M</v>
          </cell>
          <cell r="D226" t="str">
            <v>Salaries, Wages and Allowances</v>
          </cell>
          <cell r="E226">
            <v>50160089</v>
          </cell>
          <cell r="F226">
            <v>50160.089</v>
          </cell>
        </row>
        <row r="227">
          <cell r="B227" t="str">
            <v>kz284</v>
          </cell>
          <cell r="C227" t="str">
            <v>L</v>
          </cell>
          <cell r="D227" t="str">
            <v>Salaries, Wages and Allowances</v>
          </cell>
          <cell r="E227">
            <v>55614000</v>
          </cell>
          <cell r="F227">
            <v>55614</v>
          </cell>
        </row>
        <row r="228">
          <cell r="B228" t="str">
            <v>kz222</v>
          </cell>
          <cell r="C228" t="str">
            <v>M</v>
          </cell>
          <cell r="D228" t="str">
            <v>Salaries, Wages and Allowances</v>
          </cell>
          <cell r="E228">
            <v>67262128</v>
          </cell>
          <cell r="F228">
            <v>67262.128</v>
          </cell>
        </row>
        <row r="229">
          <cell r="B229" t="str">
            <v>kz221</v>
          </cell>
          <cell r="C229" t="str">
            <v>L</v>
          </cell>
          <cell r="D229" t="str">
            <v>Salaries, Wages and Allowances</v>
          </cell>
          <cell r="F229">
            <v>0</v>
          </cell>
        </row>
        <row r="230">
          <cell r="B230" t="str">
            <v>NC072</v>
          </cell>
          <cell r="C230" t="str">
            <v>L</v>
          </cell>
          <cell r="D230" t="str">
            <v>Salaries, Wages and Allowances</v>
          </cell>
          <cell r="E230">
            <v>25857679</v>
          </cell>
          <cell r="F230">
            <v>25857.679</v>
          </cell>
        </row>
        <row r="231">
          <cell r="B231" t="str">
            <v>kz234</v>
          </cell>
          <cell r="C231" t="str">
            <v>M</v>
          </cell>
          <cell r="D231" t="str">
            <v>Salaries, Wages and Allowances</v>
          </cell>
          <cell r="F231">
            <v>0</v>
          </cell>
        </row>
        <row r="232">
          <cell r="B232" t="str">
            <v>kz214</v>
          </cell>
          <cell r="C232" t="str">
            <v>L</v>
          </cell>
          <cell r="D232" t="str">
            <v>Salaries, Wages and Allowances</v>
          </cell>
          <cell r="F232">
            <v>0</v>
          </cell>
        </row>
        <row r="233">
          <cell r="B233" t="str">
            <v>kz245</v>
          </cell>
          <cell r="C233" t="str">
            <v>M</v>
          </cell>
          <cell r="D233" t="str">
            <v>Salaries, Wages and Allowances</v>
          </cell>
          <cell r="F233">
            <v>0</v>
          </cell>
        </row>
        <row r="234">
          <cell r="B234" t="str">
            <v>kz435</v>
          </cell>
          <cell r="C234" t="str">
            <v>M</v>
          </cell>
          <cell r="D234" t="str">
            <v>Salaries, Wages and Allowances</v>
          </cell>
          <cell r="E234">
            <v>31205826</v>
          </cell>
          <cell r="F234">
            <v>31205.826</v>
          </cell>
        </row>
        <row r="235">
          <cell r="B235" t="str">
            <v>EC442</v>
          </cell>
          <cell r="C235" t="str">
            <v>M</v>
          </cell>
          <cell r="D235" t="str">
            <v>Salaries, Wages and Allowances</v>
          </cell>
          <cell r="F235">
            <v>0</v>
          </cell>
        </row>
        <row r="236">
          <cell r="B236" t="str">
            <v>kz213</v>
          </cell>
          <cell r="C236" t="str">
            <v>L</v>
          </cell>
          <cell r="D236" t="str">
            <v>Salaries, Wages and Allowances</v>
          </cell>
          <cell r="E236">
            <v>23241452</v>
          </cell>
          <cell r="F236">
            <v>23241.452</v>
          </cell>
        </row>
        <row r="237">
          <cell r="B237" t="str">
            <v>kz262</v>
          </cell>
          <cell r="C237" t="str">
            <v>L</v>
          </cell>
          <cell r="D237" t="str">
            <v>Salaries, Wages and Allowances</v>
          </cell>
          <cell r="E237">
            <v>22592747</v>
          </cell>
          <cell r="F237">
            <v>22592.747</v>
          </cell>
        </row>
        <row r="238">
          <cell r="B238" t="str">
            <v>NW401</v>
          </cell>
          <cell r="C238" t="str">
            <v>M</v>
          </cell>
          <cell r="D238" t="str">
            <v>Salaries, Wages and Allowances</v>
          </cell>
          <cell r="F238">
            <v>0</v>
          </cell>
        </row>
        <row r="239">
          <cell r="B239" t="str">
            <v>kz211</v>
          </cell>
          <cell r="C239" t="str">
            <v>L</v>
          </cell>
          <cell r="D239" t="str">
            <v>Salaries, Wages and Allowances</v>
          </cell>
          <cell r="E239">
            <v>12980299</v>
          </cell>
          <cell r="F239">
            <v>12980.299</v>
          </cell>
        </row>
        <row r="240">
          <cell r="B240" t="str">
            <v>GT483</v>
          </cell>
          <cell r="C240" t="str">
            <v>M</v>
          </cell>
          <cell r="D240" t="str">
            <v>Salaries, Wages and Allowances</v>
          </cell>
          <cell r="E240">
            <v>90952826</v>
          </cell>
          <cell r="F240">
            <v>90952.826</v>
          </cell>
        </row>
        <row r="241">
          <cell r="B241" t="str">
            <v>WC022</v>
          </cell>
          <cell r="C241" t="str">
            <v>L</v>
          </cell>
          <cell r="D241" t="str">
            <v>Salaries, Wages and Allowances</v>
          </cell>
          <cell r="E241">
            <v>79293000</v>
          </cell>
          <cell r="F241">
            <v>79293</v>
          </cell>
        </row>
        <row r="242">
          <cell r="B242" t="str">
            <v>DC44</v>
          </cell>
          <cell r="C242" t="str">
            <v>M</v>
          </cell>
          <cell r="D242" t="str">
            <v>Salaries, Wages and Allowances</v>
          </cell>
          <cell r="E242">
            <v>47726580</v>
          </cell>
          <cell r="F242">
            <v>47726.58</v>
          </cell>
        </row>
        <row r="243">
          <cell r="B243" t="str">
            <v>DC25</v>
          </cell>
          <cell r="C243" t="str">
            <v>L</v>
          </cell>
          <cell r="D243" t="str">
            <v>Salaries, Wages and Allowances</v>
          </cell>
          <cell r="E243">
            <v>32397720</v>
          </cell>
          <cell r="F243">
            <v>32397.72</v>
          </cell>
        </row>
        <row r="244">
          <cell r="B244" t="str">
            <v>DC12</v>
          </cell>
          <cell r="C244" t="str">
            <v>H</v>
          </cell>
          <cell r="D244" t="str">
            <v>Salaries, Wages and Allowances</v>
          </cell>
          <cell r="E244">
            <v>246575010</v>
          </cell>
          <cell r="F244">
            <v>246575.01</v>
          </cell>
        </row>
        <row r="245">
          <cell r="B245" t="str">
            <v>DC37</v>
          </cell>
          <cell r="C245" t="str">
            <v>H</v>
          </cell>
          <cell r="D245" t="str">
            <v>Salaries, Wages and Allowances</v>
          </cell>
          <cell r="E245">
            <v>60242290</v>
          </cell>
          <cell r="F245">
            <v>60242.29</v>
          </cell>
        </row>
        <row r="246">
          <cell r="B246" t="str">
            <v>DC10</v>
          </cell>
          <cell r="C246" t="str">
            <v>M</v>
          </cell>
          <cell r="D246" t="str">
            <v>Salaries, Wages and Allowances</v>
          </cell>
          <cell r="E246">
            <v>38997135</v>
          </cell>
          <cell r="F246">
            <v>38997.135</v>
          </cell>
        </row>
        <row r="247">
          <cell r="B247" t="str">
            <v>DC2</v>
          </cell>
          <cell r="C247" t="str">
            <v>M</v>
          </cell>
          <cell r="D247" t="str">
            <v>Salaries, Wages and Allowances</v>
          </cell>
          <cell r="E247">
            <v>133720700</v>
          </cell>
          <cell r="F247">
            <v>133720.7</v>
          </cell>
        </row>
        <row r="248">
          <cell r="B248" t="str">
            <v>DC35</v>
          </cell>
          <cell r="C248" t="str">
            <v>M</v>
          </cell>
          <cell r="D248" t="str">
            <v>Salaries, Wages and Allowances</v>
          </cell>
          <cell r="E248">
            <v>125377188</v>
          </cell>
          <cell r="F248">
            <v>125377.188</v>
          </cell>
        </row>
        <row r="249">
          <cell r="B249" t="str">
            <v>DC5</v>
          </cell>
          <cell r="C249" t="str">
            <v>M</v>
          </cell>
          <cell r="D249" t="str">
            <v>Salaries, Wages and Allowances</v>
          </cell>
          <cell r="E249">
            <v>11239124</v>
          </cell>
          <cell r="F249">
            <v>11239.124</v>
          </cell>
        </row>
        <row r="250">
          <cell r="B250" t="str">
            <v>DC13</v>
          </cell>
          <cell r="C250" t="str">
            <v>M</v>
          </cell>
          <cell r="D250" t="str">
            <v>Salaries, Wages and Allowances</v>
          </cell>
          <cell r="E250">
            <v>107123614</v>
          </cell>
          <cell r="F250">
            <v>107123.614</v>
          </cell>
        </row>
        <row r="251">
          <cell r="B251" t="str">
            <v>DC40</v>
          </cell>
          <cell r="C251" t="str">
            <v>M</v>
          </cell>
          <cell r="D251" t="str">
            <v>Salaries, Wages and Allowances</v>
          </cell>
          <cell r="E251">
            <v>53878072</v>
          </cell>
          <cell r="F251">
            <v>53878.072</v>
          </cell>
        </row>
        <row r="252">
          <cell r="B252" t="str">
            <v>DC39</v>
          </cell>
          <cell r="C252" t="str">
            <v>M</v>
          </cell>
          <cell r="D252" t="str">
            <v>Salaries, Wages and Allowances</v>
          </cell>
          <cell r="E252">
            <v>45961000</v>
          </cell>
          <cell r="F252">
            <v>45961</v>
          </cell>
        </row>
        <row r="253">
          <cell r="B253" t="str">
            <v>DC4</v>
          </cell>
          <cell r="C253" t="str">
            <v>M</v>
          </cell>
          <cell r="D253" t="str">
            <v>Salaries, Wages and Allowances</v>
          </cell>
          <cell r="E253">
            <v>82739890</v>
          </cell>
          <cell r="F253">
            <v>82739.89</v>
          </cell>
        </row>
        <row r="254">
          <cell r="B254" t="str">
            <v>DC32</v>
          </cell>
          <cell r="C254" t="str">
            <v>H</v>
          </cell>
          <cell r="D254" t="str">
            <v>Salaries, Wages and Allowances</v>
          </cell>
          <cell r="E254">
            <v>66172636</v>
          </cell>
          <cell r="F254">
            <v>66172.636</v>
          </cell>
        </row>
        <row r="255">
          <cell r="B255" t="str">
            <v>DC20</v>
          </cell>
          <cell r="C255" t="str">
            <v>L</v>
          </cell>
          <cell r="D255" t="str">
            <v>Salaries, Wages and Allowances</v>
          </cell>
          <cell r="E255">
            <v>56410400</v>
          </cell>
          <cell r="F255">
            <v>56410.4</v>
          </cell>
        </row>
        <row r="256">
          <cell r="B256" t="str">
            <v>DC9</v>
          </cell>
          <cell r="C256" t="str">
            <v>M</v>
          </cell>
          <cell r="D256" t="str">
            <v>Salaries, Wages and Allowances</v>
          </cell>
          <cell r="E256">
            <v>29165840</v>
          </cell>
          <cell r="F256">
            <v>29165.84</v>
          </cell>
        </row>
        <row r="257">
          <cell r="B257" t="str">
            <v>DC30</v>
          </cell>
          <cell r="C257" t="str">
            <v>M</v>
          </cell>
          <cell r="D257" t="str">
            <v>Salaries, Wages and Allowances</v>
          </cell>
          <cell r="E257">
            <v>70471380</v>
          </cell>
          <cell r="F257">
            <v>70471.38</v>
          </cell>
        </row>
        <row r="258">
          <cell r="B258" t="str">
            <v>DC47</v>
          </cell>
          <cell r="C258" t="str">
            <v>H</v>
          </cell>
          <cell r="D258" t="str">
            <v>Salaries, Wages and Allowances</v>
          </cell>
          <cell r="E258">
            <v>130695900</v>
          </cell>
          <cell r="F258">
            <v>130695.9</v>
          </cell>
        </row>
        <row r="259">
          <cell r="B259" t="str">
            <v>DC29</v>
          </cell>
          <cell r="C259" t="str">
            <v>L</v>
          </cell>
          <cell r="D259" t="str">
            <v>Salaries, Wages and Allowances</v>
          </cell>
          <cell r="E259">
            <v>86862512</v>
          </cell>
          <cell r="F259">
            <v>86862.512</v>
          </cell>
        </row>
        <row r="260">
          <cell r="B260" t="str">
            <v>DC45</v>
          </cell>
          <cell r="C260" t="str">
            <v>M</v>
          </cell>
          <cell r="D260" t="str">
            <v>Salaries, Wages and Allowances</v>
          </cell>
          <cell r="E260">
            <v>43877526</v>
          </cell>
          <cell r="F260">
            <v>43877.526</v>
          </cell>
        </row>
        <row r="261">
          <cell r="B261" t="str">
            <v>DC18</v>
          </cell>
          <cell r="C261" t="str">
            <v>L</v>
          </cell>
          <cell r="D261" t="str">
            <v>Salaries, Wages and Allowances</v>
          </cell>
          <cell r="E261">
            <v>40640607</v>
          </cell>
          <cell r="F261">
            <v>40640.607</v>
          </cell>
        </row>
        <row r="262">
          <cell r="B262" t="str">
            <v>DC46</v>
          </cell>
          <cell r="C262" t="str">
            <v>L</v>
          </cell>
          <cell r="D262" t="str">
            <v>Salaries, Wages and Allowances</v>
          </cell>
          <cell r="E262">
            <v>22920267</v>
          </cell>
          <cell r="F262">
            <v>22920.267</v>
          </cell>
        </row>
        <row r="263">
          <cell r="B263" t="str">
            <v>DC33</v>
          </cell>
          <cell r="C263" t="str">
            <v>L</v>
          </cell>
          <cell r="D263" t="str">
            <v>Salaries, Wages and Allowances</v>
          </cell>
          <cell r="E263">
            <v>83854000</v>
          </cell>
          <cell r="F263">
            <v>83854</v>
          </cell>
        </row>
        <row r="264">
          <cell r="B264" t="str">
            <v>DC17</v>
          </cell>
          <cell r="C264" t="str">
            <v>L</v>
          </cell>
          <cell r="D264" t="str">
            <v>Salaries, Wages and Allowances</v>
          </cell>
          <cell r="E264">
            <v>68645718</v>
          </cell>
          <cell r="F264">
            <v>68645.718</v>
          </cell>
        </row>
        <row r="265">
          <cell r="B265" t="str">
            <v>DC6</v>
          </cell>
          <cell r="C265" t="str">
            <v>M</v>
          </cell>
          <cell r="D265" t="str">
            <v>Salaries, Wages and Allowances</v>
          </cell>
          <cell r="E265">
            <v>25202506</v>
          </cell>
          <cell r="F265">
            <v>25202.506</v>
          </cell>
        </row>
        <row r="266">
          <cell r="B266" t="str">
            <v>DC38</v>
          </cell>
          <cell r="C266" t="str">
            <v>L</v>
          </cell>
          <cell r="D266" t="str">
            <v>Salaries, Wages and Allowances</v>
          </cell>
          <cell r="E266">
            <v>81986308</v>
          </cell>
          <cell r="F266">
            <v>81986.308</v>
          </cell>
        </row>
        <row r="267">
          <cell r="B267" t="str">
            <v>DC31</v>
          </cell>
          <cell r="C267" t="str">
            <v>H</v>
          </cell>
          <cell r="D267" t="str">
            <v>Salaries, Wages and Allowances</v>
          </cell>
          <cell r="E267">
            <v>73446525</v>
          </cell>
          <cell r="F267">
            <v>73446.525</v>
          </cell>
        </row>
        <row r="268">
          <cell r="B268" t="str">
            <v>DC15</v>
          </cell>
          <cell r="C268" t="str">
            <v>H</v>
          </cell>
          <cell r="D268" t="str">
            <v>Salaries, Wages and Allowances</v>
          </cell>
          <cell r="E268">
            <v>181719240</v>
          </cell>
          <cell r="F268">
            <v>181719.24</v>
          </cell>
        </row>
        <row r="269">
          <cell r="B269" t="str">
            <v>DC3</v>
          </cell>
          <cell r="C269" t="str">
            <v>M</v>
          </cell>
          <cell r="D269" t="str">
            <v>Salaries, Wages and Allowances</v>
          </cell>
          <cell r="E269">
            <v>47552225</v>
          </cell>
          <cell r="F269">
            <v>47552.225</v>
          </cell>
        </row>
        <row r="270">
          <cell r="B270" t="str">
            <v>DC7</v>
          </cell>
          <cell r="C270" t="str">
            <v>M</v>
          </cell>
          <cell r="D270" t="str">
            <v>Salaries, Wages and Allowances</v>
          </cell>
          <cell r="E270">
            <v>24325619</v>
          </cell>
          <cell r="F270">
            <v>24325.619</v>
          </cell>
        </row>
        <row r="271">
          <cell r="B271" t="str">
            <v>DC42</v>
          </cell>
          <cell r="C271" t="str">
            <v>M</v>
          </cell>
          <cell r="D271" t="str">
            <v>Salaries, Wages and Allowances</v>
          </cell>
          <cell r="E271">
            <v>180585689</v>
          </cell>
          <cell r="F271">
            <v>180585.689</v>
          </cell>
        </row>
        <row r="272">
          <cell r="B272" t="str">
            <v>DC43</v>
          </cell>
          <cell r="C272" t="str">
            <v>L</v>
          </cell>
          <cell r="D272" t="str">
            <v>Salaries, Wages and Allowances</v>
          </cell>
          <cell r="F272">
            <v>0</v>
          </cell>
        </row>
        <row r="273">
          <cell r="B273" t="str">
            <v>DC8</v>
          </cell>
          <cell r="C273" t="str">
            <v>M</v>
          </cell>
          <cell r="D273" t="str">
            <v>Salaries, Wages and Allowances</v>
          </cell>
          <cell r="E273">
            <v>34107004</v>
          </cell>
          <cell r="F273">
            <v>34107.004</v>
          </cell>
        </row>
        <row r="274">
          <cell r="B274" t="str">
            <v>DC19</v>
          </cell>
          <cell r="C274" t="str">
            <v>L</v>
          </cell>
          <cell r="D274" t="str">
            <v>Salaries, Wages and Allowances</v>
          </cell>
          <cell r="F274">
            <v>0</v>
          </cell>
        </row>
        <row r="275">
          <cell r="B275" t="str">
            <v>DC21</v>
          </cell>
          <cell r="C275" t="str">
            <v>H</v>
          </cell>
          <cell r="D275" t="str">
            <v>Salaries, Wages and Allowances</v>
          </cell>
          <cell r="E275">
            <v>205884764</v>
          </cell>
          <cell r="F275">
            <v>205884.764</v>
          </cell>
        </row>
        <row r="276">
          <cell r="B276" t="str">
            <v>DC14</v>
          </cell>
          <cell r="C276" t="str">
            <v>H</v>
          </cell>
          <cell r="D276" t="str">
            <v>Salaries, Wages and Allowances</v>
          </cell>
          <cell r="E276">
            <v>62755382</v>
          </cell>
          <cell r="F276">
            <v>62755.382</v>
          </cell>
        </row>
        <row r="277">
          <cell r="B277" t="str">
            <v>DC22</v>
          </cell>
          <cell r="C277" t="str">
            <v>M</v>
          </cell>
          <cell r="D277" t="str">
            <v>Salaries, Wages and Allowances</v>
          </cell>
          <cell r="E277">
            <v>104193583</v>
          </cell>
          <cell r="F277">
            <v>104193.583</v>
          </cell>
        </row>
        <row r="278">
          <cell r="B278" t="str">
            <v>DC27</v>
          </cell>
          <cell r="C278" t="str">
            <v>M</v>
          </cell>
          <cell r="D278" t="str">
            <v>Salaries, Wages and Allowances</v>
          </cell>
          <cell r="E278">
            <v>58732035</v>
          </cell>
          <cell r="F278">
            <v>58732.035</v>
          </cell>
        </row>
        <row r="279">
          <cell r="B279" t="str">
            <v>DC24</v>
          </cell>
          <cell r="C279" t="str">
            <v>L</v>
          </cell>
          <cell r="D279" t="str">
            <v>Salaries, Wages and Allowances</v>
          </cell>
          <cell r="E279">
            <v>29755226</v>
          </cell>
          <cell r="F279">
            <v>29755.226</v>
          </cell>
        </row>
        <row r="280">
          <cell r="B280" t="str">
            <v>DC23</v>
          </cell>
          <cell r="C280" t="str">
            <v>M</v>
          </cell>
          <cell r="D280" t="str">
            <v>Salaries, Wages and Allowances</v>
          </cell>
          <cell r="F280">
            <v>0</v>
          </cell>
        </row>
        <row r="281">
          <cell r="B281" t="str">
            <v>DC28</v>
          </cell>
          <cell r="C281" t="str">
            <v>H</v>
          </cell>
          <cell r="D281" t="str">
            <v>Salaries, Wages and Allowances</v>
          </cell>
          <cell r="F281">
            <v>0</v>
          </cell>
        </row>
        <row r="282">
          <cell r="B282" t="str">
            <v>DC34</v>
          </cell>
          <cell r="C282" t="str">
            <v>L</v>
          </cell>
          <cell r="D282" t="str">
            <v>Salaries, Wages and Allowances</v>
          </cell>
          <cell r="E282">
            <v>161948000</v>
          </cell>
          <cell r="F282">
            <v>161948</v>
          </cell>
        </row>
        <row r="283">
          <cell r="B283" t="str">
            <v>DC36</v>
          </cell>
          <cell r="C283" t="str">
            <v>L</v>
          </cell>
          <cell r="D283" t="str">
            <v>Salaries, Wages and Allowances</v>
          </cell>
          <cell r="E283">
            <v>45090348</v>
          </cell>
          <cell r="F283">
            <v>45090.348</v>
          </cell>
        </row>
        <row r="284">
          <cell r="B284" t="str">
            <v>DC1</v>
          </cell>
          <cell r="C284" t="str">
            <v>M</v>
          </cell>
          <cell r="D284" t="str">
            <v>Salaries, Wages and Allowances</v>
          </cell>
          <cell r="E284">
            <v>65222180</v>
          </cell>
          <cell r="F284">
            <v>65222.18</v>
          </cell>
        </row>
        <row r="285">
          <cell r="B285" t="str">
            <v>DC48</v>
          </cell>
          <cell r="C285" t="str">
            <v>M</v>
          </cell>
          <cell r="D285" t="str">
            <v>Salaries, Wages and Allowances</v>
          </cell>
          <cell r="E285">
            <v>105728840</v>
          </cell>
          <cell r="F285">
            <v>105728.84</v>
          </cell>
        </row>
        <row r="286">
          <cell r="B286" t="str">
            <v>DC16</v>
          </cell>
          <cell r="C286" t="str">
            <v>L</v>
          </cell>
          <cell r="D286" t="str">
            <v>Salaries, Wages and Allowances</v>
          </cell>
          <cell r="F286">
            <v>0</v>
          </cell>
        </row>
        <row r="287">
          <cell r="B287" t="str">
            <v>DC26</v>
          </cell>
          <cell r="C287" t="str">
            <v>M</v>
          </cell>
          <cell r="D287" t="str">
            <v>Salaries, Wages and Allowances</v>
          </cell>
          <cell r="E287">
            <v>69257000</v>
          </cell>
          <cell r="F287">
            <v>69257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75" zoomScaleNormal="75" zoomScalePageLayoutView="0" workbookViewId="0" topLeftCell="A1">
      <selection activeCell="B2" sqref="B2:F2"/>
    </sheetView>
  </sheetViews>
  <sheetFormatPr defaultColWidth="9.140625" defaultRowHeight="12.75"/>
  <cols>
    <col min="1" max="1" width="18.421875" style="0" customWidth="1"/>
    <col min="2" max="3" width="9.28125" style="0" bestFit="1" customWidth="1"/>
    <col min="4" max="4" width="7.57421875" style="0" customWidth="1"/>
    <col min="5" max="5" width="9.28125" style="0" bestFit="1" customWidth="1"/>
    <col min="6" max="6" width="8.28125" style="0" bestFit="1" customWidth="1"/>
    <col min="8" max="8" width="8.8515625" style="0" bestFit="1" customWidth="1"/>
    <col min="9" max="9" width="7.140625" style="0" customWidth="1"/>
    <col min="10" max="10" width="9.28125" style="0" customWidth="1"/>
    <col min="11" max="11" width="7.28125" style="0" bestFit="1" customWidth="1"/>
    <col min="13" max="13" width="8.8515625" style="0" bestFit="1" customWidth="1"/>
    <col min="14" max="14" width="7.28125" style="0" bestFit="1" customWidth="1"/>
    <col min="15" max="15" width="9.28125" style="0" bestFit="1" customWidth="1"/>
    <col min="16" max="16" width="7.28125" style="0" bestFit="1" customWidth="1"/>
  </cols>
  <sheetData>
    <row r="1" ht="25.5" customHeight="1">
      <c r="A1" t="s">
        <v>0</v>
      </c>
    </row>
    <row r="2" spans="1:16" ht="21" customHeight="1">
      <c r="A2" t="s">
        <v>14</v>
      </c>
      <c r="B2" s="161" t="s">
        <v>7</v>
      </c>
      <c r="C2" s="162"/>
      <c r="D2" s="162"/>
      <c r="E2" s="162"/>
      <c r="F2" s="163"/>
      <c r="G2" s="161" t="s">
        <v>15</v>
      </c>
      <c r="H2" s="162"/>
      <c r="I2" s="162"/>
      <c r="J2" s="162"/>
      <c r="K2" s="163"/>
      <c r="L2" s="161" t="s">
        <v>16</v>
      </c>
      <c r="M2" s="162"/>
      <c r="N2" s="162"/>
      <c r="O2" s="162"/>
      <c r="P2" s="163"/>
    </row>
    <row r="3" spans="2:16" ht="25.5">
      <c r="B3" s="1" t="s">
        <v>17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</row>
    <row r="4" spans="1:17" ht="12.75">
      <c r="A4" t="s">
        <v>1</v>
      </c>
      <c r="B4" s="3">
        <v>0.1</v>
      </c>
      <c r="C4" s="3">
        <v>0.32</v>
      </c>
      <c r="D4" s="3">
        <v>0.128</v>
      </c>
      <c r="E4" s="3">
        <v>0.128</v>
      </c>
      <c r="F4" s="2">
        <v>0.41</v>
      </c>
      <c r="G4" s="2">
        <v>0.06</v>
      </c>
      <c r="H4" s="4">
        <v>0.06</v>
      </c>
      <c r="I4" s="4">
        <v>0.06</v>
      </c>
      <c r="J4" s="4">
        <v>0.06</v>
      </c>
      <c r="K4" s="4">
        <v>0.05</v>
      </c>
      <c r="L4" s="2">
        <v>0.05</v>
      </c>
      <c r="M4" s="2">
        <v>0.06</v>
      </c>
      <c r="N4" s="2">
        <v>0.06</v>
      </c>
      <c r="O4" s="2">
        <v>0.06</v>
      </c>
      <c r="P4" s="2">
        <v>0.05</v>
      </c>
      <c r="Q4" t="s">
        <v>18</v>
      </c>
    </row>
    <row r="5" spans="1:17" ht="12.75">
      <c r="A5" t="s">
        <v>2</v>
      </c>
      <c r="B5" s="8">
        <v>0.095</v>
      </c>
      <c r="C5" s="8">
        <v>0.333</v>
      </c>
      <c r="D5" s="8">
        <v>0.127</v>
      </c>
      <c r="E5" s="8">
        <v>0.097</v>
      </c>
      <c r="F5" s="5">
        <v>0.12</v>
      </c>
      <c r="G5" s="5">
        <v>0.07</v>
      </c>
      <c r="H5" s="5">
        <v>0.22</v>
      </c>
      <c r="I5" s="5">
        <v>0.15</v>
      </c>
      <c r="J5" s="5">
        <v>0.07</v>
      </c>
      <c r="K5" s="5">
        <v>0.25</v>
      </c>
      <c r="L5" s="5">
        <v>0.07</v>
      </c>
      <c r="M5" s="5">
        <v>0.22</v>
      </c>
      <c r="N5" s="5">
        <v>0.13</v>
      </c>
      <c r="O5" s="5">
        <v>0.07</v>
      </c>
      <c r="P5" s="5">
        <v>0.22</v>
      </c>
      <c r="Q5" t="s">
        <v>19</v>
      </c>
    </row>
    <row r="6" spans="1:17" ht="12.75">
      <c r="A6" t="s">
        <v>3</v>
      </c>
      <c r="B6" s="5">
        <v>0</v>
      </c>
      <c r="C6" s="8">
        <v>0.3</v>
      </c>
      <c r="D6" s="8">
        <v>0.099</v>
      </c>
      <c r="E6" s="5"/>
      <c r="F6" s="5" t="s">
        <v>12</v>
      </c>
      <c r="G6" s="8">
        <v>0.098</v>
      </c>
      <c r="H6" s="6">
        <v>0.16</v>
      </c>
      <c r="I6" s="6">
        <v>0.1</v>
      </c>
      <c r="J6" s="5"/>
      <c r="K6" s="5">
        <v>0.1</v>
      </c>
      <c r="L6" s="8">
        <v>0.207</v>
      </c>
      <c r="M6" s="5">
        <v>0.12</v>
      </c>
      <c r="N6" s="8">
        <v>0.099</v>
      </c>
      <c r="O6" s="5"/>
      <c r="P6" s="5">
        <v>0.1</v>
      </c>
      <c r="Q6" t="s">
        <v>19</v>
      </c>
    </row>
    <row r="7" spans="1:17" ht="12.75">
      <c r="A7" t="s">
        <v>4</v>
      </c>
      <c r="B7" s="5">
        <v>0.13</v>
      </c>
      <c r="C7" s="8">
        <v>0.34</v>
      </c>
      <c r="D7" s="5">
        <v>0.13</v>
      </c>
      <c r="E7" s="5">
        <v>0.13</v>
      </c>
      <c r="F7" s="5">
        <v>0.17</v>
      </c>
      <c r="G7" s="8">
        <v>0.1</v>
      </c>
      <c r="H7" s="5">
        <v>0.1</v>
      </c>
      <c r="I7" s="8">
        <v>0.1</v>
      </c>
      <c r="J7" s="8">
        <v>0.099</v>
      </c>
      <c r="K7" s="8">
        <v>0.1</v>
      </c>
      <c r="L7" s="8">
        <v>0.099</v>
      </c>
      <c r="M7" s="8">
        <v>0.099</v>
      </c>
      <c r="N7" s="8">
        <v>0.1</v>
      </c>
      <c r="O7" s="8">
        <v>0.099</v>
      </c>
      <c r="P7" s="8">
        <v>0.099</v>
      </c>
      <c r="Q7" t="s">
        <v>19</v>
      </c>
    </row>
    <row r="8" spans="1:17" ht="12.75">
      <c r="A8" t="s">
        <v>5</v>
      </c>
      <c r="B8" s="5" t="s">
        <v>13</v>
      </c>
      <c r="C8" s="5">
        <v>0.3</v>
      </c>
      <c r="D8" s="8">
        <v>0.093</v>
      </c>
      <c r="E8" s="8">
        <v>0.158</v>
      </c>
      <c r="F8" s="5">
        <v>0.15</v>
      </c>
      <c r="G8" s="5">
        <v>0.1</v>
      </c>
      <c r="H8" s="5">
        <v>0.2</v>
      </c>
      <c r="I8" s="5">
        <v>0.15</v>
      </c>
      <c r="J8" s="5">
        <v>0.15</v>
      </c>
      <c r="K8" s="5">
        <v>0.15</v>
      </c>
      <c r="L8" s="5">
        <v>0.1</v>
      </c>
      <c r="M8" s="5">
        <v>0.2</v>
      </c>
      <c r="N8" s="5">
        <v>0.15</v>
      </c>
      <c r="O8" s="5">
        <v>0.15</v>
      </c>
      <c r="P8" s="5">
        <v>0.15</v>
      </c>
      <c r="Q8" t="s">
        <v>19</v>
      </c>
    </row>
    <row r="9" spans="1:17" ht="12.75">
      <c r="A9" t="s">
        <v>6</v>
      </c>
      <c r="B9" s="7">
        <v>0.1</v>
      </c>
      <c r="C9" s="7">
        <v>0.2</v>
      </c>
      <c r="D9" s="7">
        <v>0.11</v>
      </c>
      <c r="E9" s="7">
        <v>0.09</v>
      </c>
      <c r="F9" s="7">
        <v>0.1</v>
      </c>
      <c r="G9" s="7">
        <v>0.1</v>
      </c>
      <c r="H9" s="7">
        <v>0.2</v>
      </c>
      <c r="I9" s="7">
        <v>0.11</v>
      </c>
      <c r="J9" s="7">
        <v>0.09</v>
      </c>
      <c r="K9" s="7">
        <v>0.1</v>
      </c>
      <c r="L9" s="7">
        <v>0.1</v>
      </c>
      <c r="M9" s="7">
        <v>0.2</v>
      </c>
      <c r="N9" s="7">
        <v>0.1</v>
      </c>
      <c r="O9" s="7">
        <v>0.09</v>
      </c>
      <c r="P9" s="7">
        <v>0.1</v>
      </c>
      <c r="Q9" t="s">
        <v>19</v>
      </c>
    </row>
  </sheetData>
  <sheetProtection/>
  <mergeCells count="3">
    <mergeCell ref="B2:F2"/>
    <mergeCell ref="G2:K2"/>
    <mergeCell ref="L2:P2"/>
  </mergeCells>
  <printOptions horizontalCentered="1"/>
  <pageMargins left="0" right="0" top="0.984251968503937" bottom="0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44"/>
  <sheetViews>
    <sheetView showGridLines="0" view="pageBreakPreview" zoomScale="75" zoomScaleSheetLayoutView="75" zoomScalePageLayoutView="0" workbookViewId="0" topLeftCell="A1">
      <selection activeCell="B17" sqref="B17"/>
    </sheetView>
  </sheetViews>
  <sheetFormatPr defaultColWidth="9.140625" defaultRowHeight="12.75"/>
  <cols>
    <col min="1" max="1" width="5.57421875" style="36" bestFit="1" customWidth="1"/>
    <col min="2" max="2" width="34.140625" style="37" customWidth="1"/>
    <col min="3" max="3" width="7.28125" style="37" bestFit="1" customWidth="1"/>
    <col min="4" max="7" width="13.7109375" style="38" customWidth="1"/>
    <col min="8" max="8" width="13.7109375" style="37" customWidth="1"/>
    <col min="9" max="18" width="13.7109375" style="36" customWidth="1"/>
    <col min="19" max="19" width="11.00390625" style="36" hidden="1" customWidth="1"/>
    <col min="20" max="31" width="9.140625" style="36" customWidth="1"/>
    <col min="32" max="34" width="0" style="36" hidden="1" customWidth="1"/>
    <col min="35" max="16384" width="9.140625" style="36" customWidth="1"/>
  </cols>
  <sheetData>
    <row r="1" spans="2:33" s="9" customFormat="1" ht="12.75">
      <c r="B1" s="10"/>
      <c r="C1" s="11"/>
      <c r="D1" s="12"/>
      <c r="E1" s="12"/>
      <c r="F1" s="12"/>
      <c r="G1" s="12"/>
      <c r="H1" s="11"/>
      <c r="AG1" s="9" t="s">
        <v>488</v>
      </c>
    </row>
    <row r="2" spans="2:33" s="9" customFormat="1" ht="12.75">
      <c r="B2" s="60" t="s">
        <v>0</v>
      </c>
      <c r="C2" s="11"/>
      <c r="D2" s="12"/>
      <c r="E2" s="12"/>
      <c r="F2" s="12"/>
      <c r="G2" s="12"/>
      <c r="H2" s="11"/>
      <c r="AG2" s="9" t="s">
        <v>489</v>
      </c>
    </row>
    <row r="3" spans="1:33" s="9" customFormat="1" ht="13.5" customHeight="1">
      <c r="A3" s="13"/>
      <c r="B3" s="14"/>
      <c r="C3" s="15"/>
      <c r="D3" s="16"/>
      <c r="E3" s="17"/>
      <c r="F3" s="17"/>
      <c r="G3" s="17"/>
      <c r="H3" s="18"/>
      <c r="AG3" s="9" t="s">
        <v>490</v>
      </c>
    </row>
    <row r="4" spans="1:19" s="9" customFormat="1" ht="12.75">
      <c r="A4" s="19"/>
      <c r="B4" s="20"/>
      <c r="C4" s="21"/>
      <c r="D4" s="164" t="s">
        <v>20</v>
      </c>
      <c r="E4" s="164"/>
      <c r="F4" s="164"/>
      <c r="G4" s="164"/>
      <c r="H4" s="164"/>
      <c r="I4" s="164" t="s">
        <v>485</v>
      </c>
      <c r="J4" s="164"/>
      <c r="K4" s="164"/>
      <c r="L4" s="164"/>
      <c r="M4" s="164"/>
      <c r="N4" s="164" t="s">
        <v>486</v>
      </c>
      <c r="O4" s="164"/>
      <c r="P4" s="164"/>
      <c r="Q4" s="164"/>
      <c r="R4" s="164"/>
      <c r="S4" s="165" t="s">
        <v>487</v>
      </c>
    </row>
    <row r="5" spans="1:19" s="9" customFormat="1" ht="25.5">
      <c r="A5" s="22"/>
      <c r="B5" s="18"/>
      <c r="C5" s="23" t="s">
        <v>21</v>
      </c>
      <c r="D5" s="24" t="s">
        <v>17</v>
      </c>
      <c r="E5" s="25" t="s">
        <v>8</v>
      </c>
      <c r="F5" s="25" t="s">
        <v>9</v>
      </c>
      <c r="G5" s="25" t="s">
        <v>10</v>
      </c>
      <c r="H5" s="26" t="s">
        <v>11</v>
      </c>
      <c r="I5" s="24" t="s">
        <v>17</v>
      </c>
      <c r="J5" s="25" t="s">
        <v>8</v>
      </c>
      <c r="K5" s="25" t="s">
        <v>9</v>
      </c>
      <c r="L5" s="25" t="s">
        <v>10</v>
      </c>
      <c r="M5" s="26" t="s">
        <v>11</v>
      </c>
      <c r="N5" s="24" t="s">
        <v>17</v>
      </c>
      <c r="O5" s="25" t="s">
        <v>8</v>
      </c>
      <c r="P5" s="25" t="s">
        <v>9</v>
      </c>
      <c r="Q5" s="25" t="s">
        <v>10</v>
      </c>
      <c r="R5" s="26" t="s">
        <v>11</v>
      </c>
      <c r="S5" s="166"/>
    </row>
    <row r="6" spans="1:19" s="9" customFormat="1" ht="18.75" customHeight="1">
      <c r="A6" s="22"/>
      <c r="B6" s="27"/>
      <c r="C6" s="23"/>
      <c r="D6" s="24" t="s">
        <v>22</v>
      </c>
      <c r="E6" s="25" t="s">
        <v>22</v>
      </c>
      <c r="F6" s="25" t="s">
        <v>22</v>
      </c>
      <c r="G6" s="25" t="s">
        <v>22</v>
      </c>
      <c r="H6" s="26" t="s">
        <v>22</v>
      </c>
      <c r="I6" s="24" t="s">
        <v>22</v>
      </c>
      <c r="J6" s="25" t="s">
        <v>22</v>
      </c>
      <c r="K6" s="25" t="s">
        <v>22</v>
      </c>
      <c r="L6" s="25" t="s">
        <v>22</v>
      </c>
      <c r="M6" s="26" t="s">
        <v>22</v>
      </c>
      <c r="N6" s="24" t="s">
        <v>22</v>
      </c>
      <c r="O6" s="25" t="s">
        <v>22</v>
      </c>
      <c r="P6" s="25" t="s">
        <v>22</v>
      </c>
      <c r="Q6" s="25" t="s">
        <v>22</v>
      </c>
      <c r="R6" s="26" t="s">
        <v>22</v>
      </c>
      <c r="S6" s="167"/>
    </row>
    <row r="7" spans="1:19" ht="12.75" customHeight="1">
      <c r="A7" s="40" t="s">
        <v>25</v>
      </c>
      <c r="B7" s="41" t="s">
        <v>26</v>
      </c>
      <c r="C7" s="42" t="s">
        <v>27</v>
      </c>
      <c r="D7" s="43">
        <f>'Average Tariff Increases'!D10</f>
        <v>0.11</v>
      </c>
      <c r="E7" s="43">
        <f>'Average Tariff Increases'!E10</f>
        <v>0.22</v>
      </c>
      <c r="F7" s="43">
        <f>'Average Tariff Increases'!F10</f>
        <v>0.12</v>
      </c>
      <c r="G7" s="43">
        <f>'Average Tariff Increases'!G10</f>
        <v>0.11</v>
      </c>
      <c r="H7" s="44">
        <f>'Average Tariff Increases'!H10</f>
        <v>0.11</v>
      </c>
      <c r="I7" s="43">
        <f>'Average Tariff Increases'!I10</f>
        <v>0.11</v>
      </c>
      <c r="J7" s="43">
        <f>'Average Tariff Increases'!J10</f>
        <v>0.22</v>
      </c>
      <c r="K7" s="43">
        <f>'Average Tariff Increases'!K10</f>
        <v>0.12</v>
      </c>
      <c r="L7" s="43">
        <f>'Average Tariff Increases'!L10</f>
        <v>0.11</v>
      </c>
      <c r="M7" s="44">
        <f>'Average Tariff Increases'!M10</f>
        <v>0.11</v>
      </c>
      <c r="N7" s="43">
        <f>'Average Tariff Increases'!N10</f>
        <v>0.11</v>
      </c>
      <c r="O7" s="43">
        <f>'Average Tariff Increases'!O10</f>
        <v>0.22</v>
      </c>
      <c r="P7" s="43">
        <f>'Average Tariff Increases'!P10</f>
        <v>0.12</v>
      </c>
      <c r="Q7" s="43">
        <f>'Average Tariff Increases'!Q10</f>
        <v>0.11</v>
      </c>
      <c r="R7" s="44">
        <f>'Average Tariff Increases'!R10</f>
        <v>0.11</v>
      </c>
      <c r="S7" s="45" t="e">
        <f>'Average Tariff Increases'!#REF!</f>
        <v>#REF!</v>
      </c>
    </row>
    <row r="8" spans="1:19" ht="12.75" customHeight="1">
      <c r="A8" s="40" t="s">
        <v>28</v>
      </c>
      <c r="B8" s="41" t="s">
        <v>56</v>
      </c>
      <c r="C8" s="42" t="s">
        <v>57</v>
      </c>
      <c r="D8" s="65">
        <f>'Average Tariff Increases'!D29</f>
        <v>0.1</v>
      </c>
      <c r="E8" s="65">
        <f>'Average Tariff Increases'!E29</f>
        <v>0.22</v>
      </c>
      <c r="F8" s="65">
        <f>'Average Tariff Increases'!F29</f>
        <v>0.11</v>
      </c>
      <c r="G8" s="65">
        <f>'Average Tariff Increases'!G29</f>
        <v>0.11</v>
      </c>
      <c r="H8" s="66">
        <f>'Average Tariff Increases'!H29</f>
        <v>0.11</v>
      </c>
      <c r="I8" s="65">
        <f>'Average Tariff Increases'!I29</f>
        <v>0.1</v>
      </c>
      <c r="J8" s="65">
        <f>'Average Tariff Increases'!J29</f>
        <v>0.22</v>
      </c>
      <c r="K8" s="65">
        <f>'Average Tariff Increases'!K29</f>
        <v>0.11</v>
      </c>
      <c r="L8" s="65">
        <f>'Average Tariff Increases'!L29</f>
        <v>0.11</v>
      </c>
      <c r="M8" s="66">
        <f>'Average Tariff Increases'!M29</f>
        <v>0.11</v>
      </c>
      <c r="N8" s="65">
        <f>'Average Tariff Increases'!N29</f>
        <v>0.1</v>
      </c>
      <c r="O8" s="65">
        <f>'Average Tariff Increases'!O29</f>
        <v>0.22</v>
      </c>
      <c r="P8" s="65">
        <f>'Average Tariff Increases'!P29</f>
        <v>0.11</v>
      </c>
      <c r="Q8" s="65">
        <f>'Average Tariff Increases'!Q29</f>
        <v>0.11</v>
      </c>
      <c r="R8" s="66">
        <f>'Average Tariff Increases'!R29</f>
        <v>0.11</v>
      </c>
      <c r="S8" s="45" t="e">
        <f>'Average Tariff Increases'!#REF!</f>
        <v>#REF!</v>
      </c>
    </row>
    <row r="9" spans="1:19" ht="12.75" customHeight="1">
      <c r="A9" s="40" t="s">
        <v>46</v>
      </c>
      <c r="B9" s="41" t="s">
        <v>102</v>
      </c>
      <c r="C9" s="42" t="s">
        <v>103</v>
      </c>
      <c r="D9" s="65">
        <f>'Average Tariff Increases'!D61</f>
        <v>0</v>
      </c>
      <c r="E9" s="65">
        <f>'Average Tariff Increases'!E61</f>
        <v>0</v>
      </c>
      <c r="F9" s="65">
        <f>'Average Tariff Increases'!F61</f>
        <v>0</v>
      </c>
      <c r="G9" s="65">
        <f>'Average Tariff Increases'!G61</f>
        <v>0</v>
      </c>
      <c r="H9" s="66">
        <f>'Average Tariff Increases'!H61</f>
        <v>0</v>
      </c>
      <c r="I9" s="65">
        <f>'Average Tariff Increases'!I61</f>
        <v>0</v>
      </c>
      <c r="J9" s="65">
        <f>'Average Tariff Increases'!J61</f>
        <v>0</v>
      </c>
      <c r="K9" s="65">
        <f>'Average Tariff Increases'!K61</f>
        <v>0.12</v>
      </c>
      <c r="L9" s="65">
        <f>'Average Tariff Increases'!L61</f>
        <v>0.1343</v>
      </c>
      <c r="M9" s="66">
        <f>'Average Tariff Increases'!M61</f>
        <v>0</v>
      </c>
      <c r="N9" s="65">
        <f>'Average Tariff Increases'!N61</f>
        <v>0</v>
      </c>
      <c r="O9" s="65">
        <f>'Average Tariff Increases'!O61</f>
        <v>0</v>
      </c>
      <c r="P9" s="65">
        <f>'Average Tariff Increases'!P61</f>
        <v>0</v>
      </c>
      <c r="Q9" s="65">
        <f>'Average Tariff Increases'!Q61</f>
        <v>0.118</v>
      </c>
      <c r="R9" s="66">
        <f>'Average Tariff Increases'!R61</f>
        <v>0</v>
      </c>
      <c r="S9" s="45" t="e">
        <f>'Average Tariff Increases'!#REF!</f>
        <v>#REF!</v>
      </c>
    </row>
    <row r="10" spans="1:19" ht="12.75" customHeight="1">
      <c r="A10" s="40" t="s">
        <v>28</v>
      </c>
      <c r="B10" s="41" t="s">
        <v>118</v>
      </c>
      <c r="C10" s="42" t="s">
        <v>119</v>
      </c>
      <c r="D10" s="65">
        <f>'Average Tariff Increases'!D81</f>
        <v>0.13</v>
      </c>
      <c r="E10" s="65">
        <f>'Average Tariff Increases'!E81</f>
        <v>0.289</v>
      </c>
      <c r="F10" s="65">
        <f>'Average Tariff Increases'!F81</f>
        <v>0.15</v>
      </c>
      <c r="G10" s="65">
        <f>'Average Tariff Increases'!G81</f>
        <v>0.13</v>
      </c>
      <c r="H10" s="66" t="str">
        <f>'Average Tariff Increases'!H81</f>
        <v>N/A</v>
      </c>
      <c r="I10" s="65">
        <f>'Average Tariff Increases'!I81</f>
        <v>0.1</v>
      </c>
      <c r="J10" s="65">
        <f>'Average Tariff Increases'!J81</f>
        <v>0.2</v>
      </c>
      <c r="K10" s="65">
        <f>'Average Tariff Increases'!K81</f>
        <v>0.1</v>
      </c>
      <c r="L10" s="65">
        <f>'Average Tariff Increases'!L81</f>
        <v>0.1</v>
      </c>
      <c r="M10" s="66" t="str">
        <f>'Average Tariff Increases'!M81</f>
        <v>N/A</v>
      </c>
      <c r="N10" s="65">
        <f>'Average Tariff Increases'!N81</f>
        <v>0.095</v>
      </c>
      <c r="O10" s="65">
        <f>'Average Tariff Increases'!O81</f>
        <v>0.2</v>
      </c>
      <c r="P10" s="65">
        <f>'Average Tariff Increases'!P81</f>
        <v>0.095</v>
      </c>
      <c r="Q10" s="65">
        <f>'Average Tariff Increases'!Q81</f>
        <v>0.095</v>
      </c>
      <c r="R10" s="66" t="str">
        <f>'Average Tariff Increases'!R81</f>
        <v>N/A</v>
      </c>
      <c r="S10" s="45" t="e">
        <f>'Average Tariff Increases'!#REF!</f>
        <v>#REF!</v>
      </c>
    </row>
    <row r="11" spans="1:19" ht="11.25">
      <c r="A11" s="40" t="s">
        <v>25</v>
      </c>
      <c r="B11" s="41" t="s">
        <v>155</v>
      </c>
      <c r="C11" s="42" t="s">
        <v>156</v>
      </c>
      <c r="D11" s="65">
        <f>'Average Tariff Increases'!D113</f>
        <v>0.085</v>
      </c>
      <c r="E11" s="65">
        <f>'Average Tariff Increases'!E113</f>
        <v>0.289</v>
      </c>
      <c r="F11" s="65">
        <f>'Average Tariff Increases'!F113</f>
        <v>0.155</v>
      </c>
      <c r="G11" s="65">
        <f>'Average Tariff Increases'!G113</f>
        <v>0.188</v>
      </c>
      <c r="H11" s="66">
        <f>'Average Tariff Increases'!H113</f>
        <v>0.15</v>
      </c>
      <c r="I11" s="65">
        <f>'Average Tariff Increases'!I113</f>
        <v>0.1</v>
      </c>
      <c r="J11" s="65">
        <f>'Average Tariff Increases'!J113</f>
        <v>0.28</v>
      </c>
      <c r="K11" s="65">
        <f>'Average Tariff Increases'!K113</f>
        <v>0.1</v>
      </c>
      <c r="L11" s="65">
        <f>'Average Tariff Increases'!L113</f>
        <v>0.15</v>
      </c>
      <c r="M11" s="66">
        <f>'Average Tariff Increases'!M113</f>
        <v>0.15</v>
      </c>
      <c r="N11" s="65">
        <f>'Average Tariff Increases'!N113</f>
        <v>0.1</v>
      </c>
      <c r="O11" s="65">
        <f>'Average Tariff Increases'!O113</f>
        <v>0.28</v>
      </c>
      <c r="P11" s="65">
        <f>'Average Tariff Increases'!P113</f>
        <v>0.1</v>
      </c>
      <c r="Q11" s="65">
        <f>'Average Tariff Increases'!Q113</f>
        <v>0.15</v>
      </c>
      <c r="R11" s="66">
        <f>'Average Tariff Increases'!R113</f>
        <v>0.15</v>
      </c>
      <c r="S11" s="45" t="e">
        <f>'Average Tariff Increases'!#REF!</f>
        <v>#REF!</v>
      </c>
    </row>
    <row r="12" spans="1:19" ht="11.25">
      <c r="A12" s="40" t="s">
        <v>25</v>
      </c>
      <c r="B12" s="41" t="s">
        <v>1</v>
      </c>
      <c r="C12" s="42" t="s">
        <v>157</v>
      </c>
      <c r="D12" s="65">
        <f>'Average Tariff Increases'!D114</f>
        <v>0.12</v>
      </c>
      <c r="E12" s="65">
        <f>'Average Tariff Increases'!E114</f>
        <v>0.22</v>
      </c>
      <c r="F12" s="65">
        <f>'Average Tariff Increases'!F114</f>
        <v>0.14</v>
      </c>
      <c r="G12" s="65">
        <f>'Average Tariff Increases'!G114</f>
        <v>0.14</v>
      </c>
      <c r="H12" s="66">
        <f>'Average Tariff Increases'!H114</f>
        <v>0.12</v>
      </c>
      <c r="I12" s="65">
        <f>'Average Tariff Increases'!I114</f>
        <v>0.059</v>
      </c>
      <c r="J12" s="65">
        <f>'Average Tariff Increases'!J114</f>
        <v>0.059</v>
      </c>
      <c r="K12" s="65">
        <f>'Average Tariff Increases'!K114</f>
        <v>0.059</v>
      </c>
      <c r="L12" s="65">
        <f>'Average Tariff Increases'!L114</f>
        <v>0.059</v>
      </c>
      <c r="M12" s="66">
        <f>'Average Tariff Increases'!M114</f>
        <v>0.059</v>
      </c>
      <c r="N12" s="65">
        <f>'Average Tariff Increases'!N114</f>
        <v>0.057</v>
      </c>
      <c r="O12" s="65">
        <f>'Average Tariff Increases'!O114</f>
        <v>0.057</v>
      </c>
      <c r="P12" s="65">
        <f>'Average Tariff Increases'!P114</f>
        <v>0.057</v>
      </c>
      <c r="Q12" s="65">
        <f>'Average Tariff Increases'!Q114</f>
        <v>0.057</v>
      </c>
      <c r="R12" s="66">
        <f>'Average Tariff Increases'!R114</f>
        <v>0.057</v>
      </c>
      <c r="S12" s="45" t="e">
        <f>'Average Tariff Increases'!#REF!</f>
        <v>#REF!</v>
      </c>
    </row>
    <row r="13" spans="1:19" ht="11.25">
      <c r="A13" s="40" t="s">
        <v>25</v>
      </c>
      <c r="B13" s="41" t="s">
        <v>4</v>
      </c>
      <c r="C13" s="42" t="s">
        <v>158</v>
      </c>
      <c r="D13" s="65">
        <f>'Average Tariff Increases'!D115</f>
        <v>0.1</v>
      </c>
      <c r="E13" s="65">
        <f>'Average Tariff Increases'!E115</f>
        <v>0.19</v>
      </c>
      <c r="F13" s="65">
        <f>'Average Tariff Increases'!F115</f>
        <v>0.1</v>
      </c>
      <c r="G13" s="65">
        <f>'Average Tariff Increases'!G115</f>
        <v>0.11</v>
      </c>
      <c r="H13" s="66">
        <f>'Average Tariff Increases'!H115</f>
        <v>0.09</v>
      </c>
      <c r="I13" s="65">
        <f>'Average Tariff Increases'!I115</f>
        <v>0.08</v>
      </c>
      <c r="J13" s="65">
        <f>'Average Tariff Increases'!J115</f>
        <v>0.151</v>
      </c>
      <c r="K13" s="65">
        <f>'Average Tariff Increases'!K115</f>
        <v>0.08</v>
      </c>
      <c r="L13" s="65">
        <f>'Average Tariff Increases'!L115</f>
        <v>0.08</v>
      </c>
      <c r="M13" s="66">
        <f>'Average Tariff Increases'!M115</f>
        <v>0.08</v>
      </c>
      <c r="N13" s="65">
        <f>'Average Tariff Increases'!N115</f>
        <v>0.09</v>
      </c>
      <c r="O13" s="65">
        <f>'Average Tariff Increases'!O115</f>
        <v>0.152</v>
      </c>
      <c r="P13" s="65">
        <f>'Average Tariff Increases'!P115</f>
        <v>0.09</v>
      </c>
      <c r="Q13" s="65">
        <f>'Average Tariff Increases'!Q115</f>
        <v>0.09</v>
      </c>
      <c r="R13" s="66">
        <f>'Average Tariff Increases'!R115</f>
        <v>0.09</v>
      </c>
      <c r="S13" s="45" t="e">
        <f>'Average Tariff Increases'!#REF!</f>
        <v>#REF!</v>
      </c>
    </row>
    <row r="14" spans="1:19" ht="11.25">
      <c r="A14" s="40" t="s">
        <v>25</v>
      </c>
      <c r="B14" s="41" t="s">
        <v>3</v>
      </c>
      <c r="C14" s="42" t="s">
        <v>178</v>
      </c>
      <c r="D14" s="65">
        <f>'Average Tariff Increases'!D140</f>
        <v>0.079</v>
      </c>
      <c r="E14" s="65">
        <f>'Average Tariff Increases'!E140</f>
        <v>0.25</v>
      </c>
      <c r="F14" s="65">
        <f>'Average Tariff Increases'!F140</f>
        <v>0.095</v>
      </c>
      <c r="G14" s="65" t="str">
        <f>'Average Tariff Increases'!G140</f>
        <v>N/A</v>
      </c>
      <c r="H14" s="66">
        <f>'Average Tariff Increases'!H140</f>
        <v>0.075</v>
      </c>
      <c r="I14" s="65">
        <f>'Average Tariff Increases'!I140</f>
        <v>0.07999359795134446</v>
      </c>
      <c r="J14" s="65">
        <f>'Average Tariff Increases'!J140</f>
        <v>0.25</v>
      </c>
      <c r="K14" s="65">
        <f>'Average Tariff Increases'!K140</f>
        <v>0.0900587600431707</v>
      </c>
      <c r="L14" s="65">
        <f>'Average Tariff Increases'!L140</f>
        <v>0.08500861573808159</v>
      </c>
      <c r="M14" s="66">
        <f>'Average Tariff Increases'!M140</f>
        <v>0.059871610113978874</v>
      </c>
      <c r="N14" s="65">
        <f>'Average Tariff Increases'!N140</f>
        <v>0.08001126293014021</v>
      </c>
      <c r="O14" s="65">
        <f>'Average Tariff Increases'!O140</f>
        <v>0.23999122299575112</v>
      </c>
      <c r="P14" s="65">
        <f>'Average Tariff Increases'!P140</f>
        <v>0.0899889988998899</v>
      </c>
      <c r="Q14" s="65">
        <f>'Average Tariff Increases'!Q140</f>
        <v>0.08496559025939653</v>
      </c>
      <c r="R14" s="66">
        <f>'Average Tariff Increases'!R140</f>
        <v>0.06007416563658837</v>
      </c>
      <c r="S14" s="45" t="e">
        <f>'Average Tariff Increases'!#REF!</f>
        <v>#REF!</v>
      </c>
    </row>
    <row r="15" spans="1:19" ht="13.5" customHeight="1">
      <c r="A15" s="40" t="s">
        <v>28</v>
      </c>
      <c r="B15" s="41" t="s">
        <v>189</v>
      </c>
      <c r="C15" s="42" t="s">
        <v>190</v>
      </c>
      <c r="D15" s="65">
        <f>'Average Tariff Increases'!D156</f>
        <v>0.08</v>
      </c>
      <c r="E15" s="65">
        <f>'Average Tariff Increases'!E156</f>
        <v>0.21</v>
      </c>
      <c r="F15" s="65">
        <f>'Average Tariff Increases'!F156</f>
        <v>0.08</v>
      </c>
      <c r="G15" s="65">
        <f>'Average Tariff Increases'!G156</f>
        <v>0.08</v>
      </c>
      <c r="H15" s="66">
        <f>'Average Tariff Increases'!H156</f>
        <v>0.08</v>
      </c>
      <c r="I15" s="65">
        <f>'Average Tariff Increases'!I156</f>
        <v>0.08</v>
      </c>
      <c r="J15" s="65">
        <f>'Average Tariff Increases'!J156</f>
        <v>0.21</v>
      </c>
      <c r="K15" s="65">
        <f>'Average Tariff Increases'!K156</f>
        <v>0.08</v>
      </c>
      <c r="L15" s="65">
        <f>'Average Tariff Increases'!L156</f>
        <v>0.08</v>
      </c>
      <c r="M15" s="66">
        <f>'Average Tariff Increases'!M156</f>
        <v>0.08</v>
      </c>
      <c r="N15" s="65">
        <f>'Average Tariff Increases'!N156</f>
        <v>0.08</v>
      </c>
      <c r="O15" s="65">
        <f>'Average Tariff Increases'!O156</f>
        <v>0.21</v>
      </c>
      <c r="P15" s="65">
        <f>'Average Tariff Increases'!P156</f>
        <v>0.08</v>
      </c>
      <c r="Q15" s="65">
        <f>'Average Tariff Increases'!Q156</f>
        <v>0.08</v>
      </c>
      <c r="R15" s="66">
        <f>'Average Tariff Increases'!R156</f>
        <v>0.08</v>
      </c>
      <c r="S15" s="45" t="e">
        <f>'Average Tariff Increases'!#REF!</f>
        <v>#REF!</v>
      </c>
    </row>
    <row r="16" spans="1:19" ht="11.25">
      <c r="A16" s="40" t="s">
        <v>28</v>
      </c>
      <c r="B16" s="41" t="s">
        <v>220</v>
      </c>
      <c r="C16" s="42" t="s">
        <v>221</v>
      </c>
      <c r="D16" s="65">
        <f>'Average Tariff Increases'!D200</f>
        <v>0.128</v>
      </c>
      <c r="E16" s="65">
        <f>'Average Tariff Increases'!E200</f>
        <v>0.31</v>
      </c>
      <c r="F16" s="65">
        <f>'Average Tariff Increases'!F200</f>
        <v>0.13</v>
      </c>
      <c r="G16" s="65">
        <f>'Average Tariff Increases'!G200</f>
        <v>0.098</v>
      </c>
      <c r="H16" s="66">
        <f>'Average Tariff Increases'!H200</f>
        <v>0.098</v>
      </c>
      <c r="I16" s="65">
        <f>'Average Tariff Increases'!I200</f>
        <v>0.1</v>
      </c>
      <c r="J16" s="65">
        <f>'Average Tariff Increases'!J200</f>
        <v>0.28</v>
      </c>
      <c r="K16" s="65">
        <f>'Average Tariff Increases'!K200</f>
        <v>0.12</v>
      </c>
      <c r="L16" s="65">
        <f>'Average Tariff Increases'!L200</f>
        <v>0.07</v>
      </c>
      <c r="M16" s="66">
        <f>'Average Tariff Increases'!M200</f>
        <v>0.07</v>
      </c>
      <c r="N16" s="65">
        <f>'Average Tariff Increases'!N200</f>
        <v>0.1</v>
      </c>
      <c r="O16" s="65">
        <f>'Average Tariff Increases'!O200</f>
        <v>0.28</v>
      </c>
      <c r="P16" s="65">
        <f>'Average Tariff Increases'!P200</f>
        <v>0.12</v>
      </c>
      <c r="Q16" s="65">
        <f>'Average Tariff Increases'!Q200</f>
        <v>0.07</v>
      </c>
      <c r="R16" s="66">
        <f>'Average Tariff Increases'!R200</f>
        <v>0.07</v>
      </c>
      <c r="S16" s="45" t="e">
        <f>'Average Tariff Increases'!#REF!</f>
        <v>#REF!</v>
      </c>
    </row>
    <row r="17" spans="1:19" ht="11.25">
      <c r="A17" s="40" t="s">
        <v>28</v>
      </c>
      <c r="B17" s="41" t="s">
        <v>274</v>
      </c>
      <c r="C17" s="42" t="s">
        <v>275</v>
      </c>
      <c r="D17" s="65">
        <f>'Average Tariff Increases'!D254</f>
        <v>0.06</v>
      </c>
      <c r="E17" s="65">
        <f>'Average Tariff Increases'!E254</f>
        <v>0.19</v>
      </c>
      <c r="F17" s="65">
        <f>'Average Tariff Increases'!F254</f>
        <v>0.06</v>
      </c>
      <c r="G17" s="65">
        <f>'Average Tariff Increases'!G254</f>
        <v>0.06</v>
      </c>
      <c r="H17" s="66">
        <f>'Average Tariff Increases'!H254</f>
        <v>0.06</v>
      </c>
      <c r="I17" s="65">
        <f>'Average Tariff Increases'!I254</f>
        <v>0.08</v>
      </c>
      <c r="J17" s="65">
        <f>'Average Tariff Increases'!J254</f>
        <v>0.24</v>
      </c>
      <c r="K17" s="65">
        <f>'Average Tariff Increases'!K254</f>
        <v>0.08</v>
      </c>
      <c r="L17" s="65">
        <f>'Average Tariff Increases'!L254</f>
        <v>0.08</v>
      </c>
      <c r="M17" s="66">
        <f>'Average Tariff Increases'!M254</f>
        <v>0.08</v>
      </c>
      <c r="N17" s="65">
        <f>'Average Tariff Increases'!N254</f>
        <v>0.08</v>
      </c>
      <c r="O17" s="65">
        <f>'Average Tariff Increases'!O254</f>
        <v>0.21</v>
      </c>
      <c r="P17" s="65">
        <f>'Average Tariff Increases'!P254</f>
        <v>0.08</v>
      </c>
      <c r="Q17" s="65">
        <f>'Average Tariff Increases'!Q254</f>
        <v>0.08</v>
      </c>
      <c r="R17" s="66">
        <f>'Average Tariff Increases'!R254</f>
        <v>0.08</v>
      </c>
      <c r="S17" s="45" t="e">
        <f>'Average Tariff Increases'!#REF!</f>
        <v>#REF!</v>
      </c>
    </row>
    <row r="18" spans="1:19" ht="11.25">
      <c r="A18" s="40" t="s">
        <v>28</v>
      </c>
      <c r="B18" s="41" t="s">
        <v>320</v>
      </c>
      <c r="C18" s="42" t="s">
        <v>321</v>
      </c>
      <c r="D18" s="65">
        <f>'Average Tariff Increases'!D293</f>
        <v>0.03</v>
      </c>
      <c r="E18" s="65">
        <f>'Average Tariff Increases'!E293</f>
        <v>0.217</v>
      </c>
      <c r="F18" s="65">
        <f>'Average Tariff Increases'!F293</f>
        <v>0.08</v>
      </c>
      <c r="G18" s="65">
        <f>'Average Tariff Increases'!G293</f>
        <v>0.06</v>
      </c>
      <c r="H18" s="66">
        <f>'Average Tariff Increases'!H293</f>
        <v>0.1</v>
      </c>
      <c r="I18" s="65">
        <f>'Average Tariff Increases'!I293</f>
        <v>0.031</v>
      </c>
      <c r="J18" s="65">
        <f>'Average Tariff Increases'!J293</f>
        <v>0.1603</v>
      </c>
      <c r="K18" s="65">
        <f>'Average Tariff Increases'!K293</f>
        <v>0.075</v>
      </c>
      <c r="L18" s="65">
        <f>'Average Tariff Increases'!L293</f>
        <v>0.062</v>
      </c>
      <c r="M18" s="66">
        <f>'Average Tariff Increases'!M293</f>
        <v>0.082</v>
      </c>
      <c r="N18" s="65">
        <f>'Average Tariff Increases'!N293</f>
        <v>0.024</v>
      </c>
      <c r="O18" s="65">
        <f>'Average Tariff Increases'!O293</f>
        <v>0.1616</v>
      </c>
      <c r="P18" s="65">
        <f>'Average Tariff Increases'!P293</f>
        <v>0.072</v>
      </c>
      <c r="Q18" s="65">
        <f>'Average Tariff Increases'!Q293</f>
        <v>0.059</v>
      </c>
      <c r="R18" s="66">
        <f>'Average Tariff Increases'!R293</f>
        <v>0.079</v>
      </c>
      <c r="S18" s="45" t="e">
        <f>'Average Tariff Increases'!#REF!</f>
        <v>#REF!</v>
      </c>
    </row>
    <row r="19" spans="1:19" ht="11.25">
      <c r="A19" s="40" t="s">
        <v>28</v>
      </c>
      <c r="B19" s="41" t="s">
        <v>379</v>
      </c>
      <c r="C19" s="42" t="s">
        <v>380</v>
      </c>
      <c r="D19" s="65">
        <f>'Average Tariff Increases'!D340</f>
        <v>0.085</v>
      </c>
      <c r="E19" s="65">
        <f>'Average Tariff Increases'!E340</f>
        <v>0.2222</v>
      </c>
      <c r="F19" s="65">
        <f>'Average Tariff Increases'!F340</f>
        <v>0.095</v>
      </c>
      <c r="G19" s="65">
        <f>'Average Tariff Increases'!G340</f>
        <v>0.07</v>
      </c>
      <c r="H19" s="66">
        <f>'Average Tariff Increases'!H340</f>
        <v>0.07</v>
      </c>
      <c r="I19" s="65">
        <f>'Average Tariff Increases'!I340</f>
        <v>0.078</v>
      </c>
      <c r="J19" s="65">
        <f>'Average Tariff Increases'!J340</f>
        <v>0.206</v>
      </c>
      <c r="K19" s="65">
        <f>'Average Tariff Increases'!K340</f>
        <v>0.133</v>
      </c>
      <c r="L19" s="65">
        <f>'Average Tariff Increases'!L340</f>
        <v>0.12</v>
      </c>
      <c r="M19" s="66">
        <f>'Average Tariff Increases'!M340</f>
        <v>0.055</v>
      </c>
      <c r="N19" s="65">
        <f>'Average Tariff Increases'!N340</f>
        <v>0.062</v>
      </c>
      <c r="O19" s="65">
        <f>'Average Tariff Increases'!O340</f>
        <v>0.194</v>
      </c>
      <c r="P19" s="65">
        <f>'Average Tariff Increases'!P340</f>
        <v>0.071</v>
      </c>
      <c r="Q19" s="65">
        <f>'Average Tariff Increases'!Q340</f>
        <v>0.029</v>
      </c>
      <c r="R19" s="66">
        <f>'Average Tariff Increases'!R340</f>
        <v>0.052</v>
      </c>
      <c r="S19" s="45" t="e">
        <f>'Average Tariff Increases'!#REF!</f>
        <v>#REF!</v>
      </c>
    </row>
    <row r="20" spans="1:19" ht="11.25">
      <c r="A20" s="40" t="s">
        <v>28</v>
      </c>
      <c r="B20" s="41" t="s">
        <v>393</v>
      </c>
      <c r="C20" s="42" t="s">
        <v>394</v>
      </c>
      <c r="D20" s="65">
        <f>'Average Tariff Increases'!D354</f>
        <v>0</v>
      </c>
      <c r="E20" s="65">
        <f>'Average Tariff Increases'!E354</f>
        <v>-0.06</v>
      </c>
      <c r="F20" s="65">
        <f>'Average Tariff Increases'!F354</f>
        <v>0.02</v>
      </c>
      <c r="G20" s="65">
        <f>'Average Tariff Increases'!G354</f>
        <v>0.12</v>
      </c>
      <c r="H20" s="66">
        <f>'Average Tariff Increases'!H354</f>
        <v>0.12</v>
      </c>
      <c r="I20" s="65">
        <f>'Average Tariff Increases'!I354</f>
        <v>0</v>
      </c>
      <c r="J20" s="65">
        <f>'Average Tariff Increases'!J354</f>
        <v>0</v>
      </c>
      <c r="K20" s="65">
        <f>'Average Tariff Increases'!K354</f>
        <v>0</v>
      </c>
      <c r="L20" s="65">
        <f>'Average Tariff Increases'!L354</f>
        <v>0</v>
      </c>
      <c r="M20" s="66">
        <f>'Average Tariff Increases'!M354</f>
        <v>0</v>
      </c>
      <c r="N20" s="65">
        <f>'Average Tariff Increases'!N354</f>
        <v>0</v>
      </c>
      <c r="O20" s="65">
        <f>'Average Tariff Increases'!O354</f>
        <v>0</v>
      </c>
      <c r="P20" s="65">
        <f>'Average Tariff Increases'!P354</f>
        <v>0</v>
      </c>
      <c r="Q20" s="65">
        <f>'Average Tariff Increases'!Q354</f>
        <v>0</v>
      </c>
      <c r="R20" s="66">
        <f>'Average Tariff Increases'!R354</f>
        <v>0</v>
      </c>
      <c r="S20" s="45" t="e">
        <f>'Average Tariff Increases'!#REF!</f>
        <v>#REF!</v>
      </c>
    </row>
    <row r="21" spans="1:19" ht="11.25">
      <c r="A21" s="40" t="s">
        <v>28</v>
      </c>
      <c r="B21" s="41" t="s">
        <v>404</v>
      </c>
      <c r="C21" s="42" t="s">
        <v>405</v>
      </c>
      <c r="D21" s="65">
        <f>'Average Tariff Increases'!D362</f>
        <v>0</v>
      </c>
      <c r="E21" s="65">
        <f>'Average Tariff Increases'!E362</f>
        <v>0</v>
      </c>
      <c r="F21" s="65">
        <f>'Average Tariff Increases'!F362</f>
        <v>0.17</v>
      </c>
      <c r="G21" s="65">
        <f>'Average Tariff Increases'!G362</f>
        <v>0.06</v>
      </c>
      <c r="H21" s="66">
        <f>'Average Tariff Increases'!H362</f>
        <v>0.06</v>
      </c>
      <c r="I21" s="65">
        <f>'Average Tariff Increases'!I362</f>
        <v>0</v>
      </c>
      <c r="J21" s="65">
        <f>'Average Tariff Increases'!J362</f>
        <v>0</v>
      </c>
      <c r="K21" s="65">
        <f>'Average Tariff Increases'!K362</f>
        <v>0.07</v>
      </c>
      <c r="L21" s="65">
        <f>'Average Tariff Increases'!L362</f>
        <v>0.17</v>
      </c>
      <c r="M21" s="66">
        <f>'Average Tariff Increases'!M362</f>
        <v>0.06</v>
      </c>
      <c r="N21" s="65">
        <f>'Average Tariff Increases'!N362</f>
        <v>0</v>
      </c>
      <c r="O21" s="65">
        <f>'Average Tariff Increases'!O362</f>
        <v>0</v>
      </c>
      <c r="P21" s="65">
        <f>'Average Tariff Increases'!P362</f>
        <v>0.06</v>
      </c>
      <c r="Q21" s="65">
        <f>'Average Tariff Increases'!Q362</f>
        <v>0.06</v>
      </c>
      <c r="R21" s="66">
        <f>'Average Tariff Increases'!R362</f>
        <v>0.06</v>
      </c>
      <c r="S21" s="45" t="e">
        <f>'Average Tariff Increases'!#REF!</f>
        <v>#REF!</v>
      </c>
    </row>
    <row r="22" spans="1:19" ht="11.25">
      <c r="A22" s="40" t="s">
        <v>25</v>
      </c>
      <c r="B22" s="41" t="s">
        <v>432</v>
      </c>
      <c r="C22" s="42" t="s">
        <v>433</v>
      </c>
      <c r="D22" s="65">
        <f>'Average Tariff Increases'!D388</f>
        <v>0.0773</v>
      </c>
      <c r="E22" s="65">
        <f>'Average Tariff Increases'!E388</f>
        <v>0.246</v>
      </c>
      <c r="F22" s="65">
        <f>'Average Tariff Increases'!F388</f>
        <v>0.1</v>
      </c>
      <c r="G22" s="65">
        <f>'Average Tariff Increases'!G388</f>
        <v>0.1</v>
      </c>
      <c r="H22" s="66">
        <f>'Average Tariff Increases'!H388</f>
        <v>0.18</v>
      </c>
      <c r="I22" s="65">
        <f>'Average Tariff Increases'!I388</f>
        <v>0</v>
      </c>
      <c r="J22" s="65">
        <f>'Average Tariff Increases'!J388</f>
        <v>0</v>
      </c>
      <c r="K22" s="65">
        <f>'Average Tariff Increases'!K388</f>
        <v>0</v>
      </c>
      <c r="L22" s="65">
        <f>'Average Tariff Increases'!L388</f>
        <v>0</v>
      </c>
      <c r="M22" s="66">
        <f>'Average Tariff Increases'!M388</f>
        <v>0</v>
      </c>
      <c r="N22" s="65">
        <f>'Average Tariff Increases'!N388</f>
        <v>0</v>
      </c>
      <c r="O22" s="65">
        <f>'Average Tariff Increases'!O388</f>
        <v>0</v>
      </c>
      <c r="P22" s="65">
        <f>'Average Tariff Increases'!P388</f>
        <v>0</v>
      </c>
      <c r="Q22" s="65">
        <f>'Average Tariff Increases'!Q388</f>
        <v>0</v>
      </c>
      <c r="R22" s="66">
        <f>'Average Tariff Increases'!R388</f>
        <v>0</v>
      </c>
      <c r="S22" s="45" t="e">
        <f>'Average Tariff Increases'!#REF!</f>
        <v>#REF!</v>
      </c>
    </row>
    <row r="23" spans="1:19" ht="11.25">
      <c r="A23" s="40" t="s">
        <v>28</v>
      </c>
      <c r="B23" s="41" t="s">
        <v>469</v>
      </c>
      <c r="C23" s="42" t="s">
        <v>470</v>
      </c>
      <c r="D23" s="65">
        <f>'Average Tariff Increases'!D417</f>
        <v>0.09</v>
      </c>
      <c r="E23" s="65">
        <f>'Average Tariff Increases'!E417</f>
        <v>0.2</v>
      </c>
      <c r="F23" s="65">
        <f>'Average Tariff Increases'!F417</f>
        <v>0.14</v>
      </c>
      <c r="G23" s="65">
        <f>'Average Tariff Increases'!G417</f>
        <v>0.09</v>
      </c>
      <c r="H23" s="66">
        <f>'Average Tariff Increases'!H417</f>
        <v>0.15</v>
      </c>
      <c r="I23" s="65">
        <f>'Average Tariff Increases'!I417</f>
        <v>0.1</v>
      </c>
      <c r="J23" s="65">
        <f>'Average Tariff Increases'!J417</f>
        <v>0.26</v>
      </c>
      <c r="K23" s="65">
        <f>'Average Tariff Increases'!K417</f>
        <v>0.14</v>
      </c>
      <c r="L23" s="65">
        <f>'Average Tariff Increases'!L417</f>
        <v>0.1</v>
      </c>
      <c r="M23" s="66">
        <f>'Average Tariff Increases'!M417</f>
        <v>0.17</v>
      </c>
      <c r="N23" s="65">
        <f>'Average Tariff Increases'!N417</f>
        <v>0.09</v>
      </c>
      <c r="O23" s="65">
        <f>'Average Tariff Increases'!O417</f>
        <v>0.16</v>
      </c>
      <c r="P23" s="65">
        <f>'Average Tariff Increases'!P417</f>
        <v>0.14</v>
      </c>
      <c r="Q23" s="65">
        <f>'Average Tariff Increases'!Q417</f>
        <v>0.1</v>
      </c>
      <c r="R23" s="66">
        <f>'Average Tariff Increases'!R417</f>
        <v>0.17</v>
      </c>
      <c r="S23" s="45" t="e">
        <f>'Average Tariff Increases'!#REF!</f>
        <v>#REF!</v>
      </c>
    </row>
    <row r="24" spans="1:19" ht="11.25">
      <c r="A24" s="40"/>
      <c r="B24" s="41"/>
      <c r="C24" s="42"/>
      <c r="D24" s="69"/>
      <c r="E24" s="69"/>
      <c r="F24" s="69"/>
      <c r="G24" s="69"/>
      <c r="H24" s="70"/>
      <c r="I24" s="69"/>
      <c r="J24" s="69"/>
      <c r="K24" s="69"/>
      <c r="L24" s="69"/>
      <c r="M24" s="70"/>
      <c r="N24" s="69"/>
      <c r="O24" s="69"/>
      <c r="P24" s="69"/>
      <c r="Q24" s="69"/>
      <c r="R24" s="70"/>
      <c r="S24" s="46"/>
    </row>
    <row r="25" spans="1:19" s="35" customFormat="1" ht="12.75">
      <c r="A25" s="62">
        <f>COUNTIF(A7:A23,"A")+COUNTIF(A7:A23,"b")+COUNTIF(A7:A23,"c")</f>
        <v>17</v>
      </c>
      <c r="B25" s="61" t="s">
        <v>538</v>
      </c>
      <c r="C25" s="32"/>
      <c r="D25" s="67">
        <f aca="true" t="shared" si="0" ref="D25:R25">AVERAGE(D7:D23)</f>
        <v>0.07495882352941176</v>
      </c>
      <c r="E25" s="67">
        <f t="shared" si="0"/>
        <v>0.18901176470588235</v>
      </c>
      <c r="F25" s="67">
        <f t="shared" si="0"/>
        <v>0.10264705882352942</v>
      </c>
      <c r="G25" s="67">
        <f t="shared" si="0"/>
        <v>0.09537500000000003</v>
      </c>
      <c r="H25" s="68">
        <f t="shared" si="0"/>
        <v>0.09831249999999998</v>
      </c>
      <c r="I25" s="67">
        <f t="shared" si="0"/>
        <v>0.06458785870302026</v>
      </c>
      <c r="J25" s="67">
        <f t="shared" si="0"/>
        <v>0.16095882352941177</v>
      </c>
      <c r="K25" s="67">
        <f t="shared" si="0"/>
        <v>0.08688580941430415</v>
      </c>
      <c r="L25" s="67">
        <f t="shared" si="0"/>
        <v>0.08884168327871068</v>
      </c>
      <c r="M25" s="68">
        <f t="shared" si="0"/>
        <v>0.07286697563212367</v>
      </c>
      <c r="N25" s="67">
        <f t="shared" si="0"/>
        <v>0.06282419193706706</v>
      </c>
      <c r="O25" s="67">
        <f t="shared" si="0"/>
        <v>0.15203477782327948</v>
      </c>
      <c r="P25" s="67">
        <f t="shared" si="0"/>
        <v>0.07558758817058175</v>
      </c>
      <c r="Q25" s="67">
        <f t="shared" si="0"/>
        <v>0.07605679942702333</v>
      </c>
      <c r="R25" s="68">
        <f t="shared" si="0"/>
        <v>0.07300463535228677</v>
      </c>
      <c r="S25" s="33"/>
    </row>
    <row r="26" spans="1:227" s="39" customFormat="1" ht="11.25">
      <c r="A26" s="47"/>
      <c r="B26" s="48"/>
      <c r="C26" s="49"/>
      <c r="D26" s="50"/>
      <c r="E26" s="50"/>
      <c r="F26" s="50"/>
      <c r="G26" s="50"/>
      <c r="H26" s="51"/>
      <c r="I26" s="50"/>
      <c r="J26" s="50"/>
      <c r="K26" s="50"/>
      <c r="L26" s="50"/>
      <c r="M26" s="51"/>
      <c r="N26" s="50"/>
      <c r="O26" s="50"/>
      <c r="P26" s="50"/>
      <c r="Q26" s="50"/>
      <c r="R26" s="51"/>
      <c r="S26" s="52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" ht="11.25">
      <c r="A27" s="53">
        <f>A25</f>
        <v>17</v>
      </c>
      <c r="B27" s="54">
        <f>IF(A27&lt;&gt;17,"Error",0)</f>
        <v>0</v>
      </c>
    </row>
    <row r="28" ht="11.25" hidden="1"/>
    <row r="29" spans="2:3" ht="11.25" hidden="1">
      <c r="B29" s="55" t="s">
        <v>548</v>
      </c>
      <c r="C29" s="55"/>
    </row>
    <row r="30" spans="2:3" ht="11.25" hidden="1">
      <c r="B30" s="56" t="str">
        <f>'Average Tariff Increases'!B8</f>
        <v>Eastern Cape</v>
      </c>
      <c r="C30" s="57">
        <f>'Average Tariff Increases'!C69</f>
        <v>1</v>
      </c>
    </row>
    <row r="31" spans="2:3" ht="11.25" hidden="1">
      <c r="B31" s="56" t="str">
        <f>'Average Tariff Increases'!B71</f>
        <v>Free State</v>
      </c>
      <c r="C31" s="57">
        <f>'Average Tariff Increases'!C109</f>
        <v>0</v>
      </c>
    </row>
    <row r="32" spans="2:3" ht="11.25" hidden="1">
      <c r="B32" s="56" t="str">
        <f>'Average Tariff Increases'!B111</f>
        <v>Gauteng</v>
      </c>
      <c r="C32" s="57">
        <f>'Average Tariff Increases'!C136</f>
        <v>0</v>
      </c>
    </row>
    <row r="33" spans="2:3" ht="11.25" hidden="1">
      <c r="B33" s="56" t="str">
        <f>'Average Tariff Increases'!B138</f>
        <v>KwaZulu-Natal</v>
      </c>
      <c r="C33" s="57">
        <f>'Average Tariff Increases'!C223</f>
        <v>4</v>
      </c>
    </row>
    <row r="34" spans="2:3" ht="11.25" hidden="1">
      <c r="B34" s="56" t="str">
        <f>'Average Tariff Increases'!B225</f>
        <v>Limpopo</v>
      </c>
      <c r="C34" s="57">
        <f>'Average Tariff Increases'!C268</f>
        <v>14</v>
      </c>
    </row>
    <row r="35" spans="2:3" ht="11.25" hidden="1">
      <c r="B35" s="56" t="str">
        <f>'Average Tariff Increases'!B270</f>
        <v>Mpumalanga</v>
      </c>
      <c r="C35" s="57">
        <f>'Average Tariff Increases'!C300</f>
        <v>3</v>
      </c>
    </row>
    <row r="36" spans="2:3" ht="11.25" hidden="1">
      <c r="B36" s="56" t="str">
        <f>'Average Tariff Increases'!B302</f>
        <v>Northern Cape</v>
      </c>
      <c r="C36" s="57">
        <f>'Average Tariff Increases'!C347</f>
        <v>0</v>
      </c>
    </row>
    <row r="37" spans="2:3" ht="11.25" hidden="1">
      <c r="B37" s="56" t="str">
        <f>'Average Tariff Increases'!B349</f>
        <v>North West</v>
      </c>
      <c r="C37" s="57">
        <f>'Average Tariff Increases'!C384</f>
        <v>1</v>
      </c>
    </row>
    <row r="38" spans="2:3" ht="11.25" hidden="1">
      <c r="B38" s="56" t="str">
        <f>'Average Tariff Increases'!B386</f>
        <v>Western Cape</v>
      </c>
      <c r="C38" s="57">
        <f>'Average Tariff Increases'!C430</f>
        <v>2</v>
      </c>
    </row>
    <row r="39" spans="2:4" ht="11.25" hidden="1">
      <c r="B39" s="58" t="s">
        <v>549</v>
      </c>
      <c r="C39" s="58">
        <f>SUM(C30:C38)</f>
        <v>25</v>
      </c>
      <c r="D39" s="59"/>
    </row>
    <row r="40" ht="11.25" hidden="1"/>
    <row r="44" ht="11.25">
      <c r="H44" s="38"/>
    </row>
  </sheetData>
  <sheetProtection/>
  <mergeCells count="4">
    <mergeCell ref="D4:H4"/>
    <mergeCell ref="I4:M4"/>
    <mergeCell ref="N4:R4"/>
    <mergeCell ref="S4:S6"/>
  </mergeCells>
  <conditionalFormatting sqref="B27">
    <cfRule type="cellIs" priority="1" dxfId="0" operator="equal" stopIfTrue="1">
      <formula>"error"</formula>
    </cfRule>
  </conditionalFormatting>
  <printOptions/>
  <pageMargins left="0.75" right="0.75" top="1" bottom="1" header="0.5" footer="0.5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R451"/>
  <sheetViews>
    <sheetView showGridLines="0" tabSelected="1" zoomScale="85" zoomScaleNormal="85" zoomScaleSheetLayoutView="85" zoomScalePageLayoutView="0" workbookViewId="0" topLeftCell="A1">
      <pane ySplit="6" topLeftCell="A115" activePane="bottomLeft" state="frozen"/>
      <selection pane="topLeft" activeCell="A1" sqref="A1"/>
      <selection pane="bottomLeft" activeCell="A123" sqref="A123"/>
    </sheetView>
  </sheetViews>
  <sheetFormatPr defaultColWidth="9.140625" defaultRowHeight="12.75"/>
  <cols>
    <col min="1" max="1" width="5.00390625" style="36" customWidth="1"/>
    <col min="2" max="2" width="45.7109375" style="37" customWidth="1"/>
    <col min="3" max="3" width="7.7109375" style="37" bestFit="1" customWidth="1"/>
    <col min="4" max="7" width="12.7109375" style="38" customWidth="1"/>
    <col min="8" max="8" width="12.7109375" style="37" customWidth="1"/>
    <col min="9" max="18" width="12.7109375" style="36" customWidth="1"/>
    <col min="19" max="19" width="9.140625" style="53" customWidth="1"/>
    <col min="20" max="26" width="9.140625" style="36" customWidth="1"/>
    <col min="27" max="33" width="0" style="36" hidden="1" customWidth="1"/>
    <col min="34" max="16384" width="9.140625" style="36" customWidth="1"/>
  </cols>
  <sheetData>
    <row r="1" spans="1:32" s="9" customFormat="1" ht="12.75">
      <c r="A1" s="100"/>
      <c r="B1" s="101"/>
      <c r="C1" s="102"/>
      <c r="D1" s="103"/>
      <c r="E1" s="103"/>
      <c r="F1" s="103"/>
      <c r="G1" s="103"/>
      <c r="H1" s="102"/>
      <c r="I1" s="100"/>
      <c r="J1" s="100"/>
      <c r="K1" s="100"/>
      <c r="L1" s="100"/>
      <c r="M1" s="100"/>
      <c r="N1" s="100"/>
      <c r="O1" s="100"/>
      <c r="P1" s="100"/>
      <c r="Q1" s="171" t="s">
        <v>551</v>
      </c>
      <c r="R1" s="171"/>
      <c r="S1" s="28"/>
      <c r="AF1" s="9" t="s">
        <v>488</v>
      </c>
    </row>
    <row r="2" spans="1:32" s="9" customFormat="1" ht="12.75">
      <c r="A2" s="35" t="s">
        <v>609</v>
      </c>
      <c r="B2" s="60"/>
      <c r="C2" s="102"/>
      <c r="D2" s="103"/>
      <c r="E2" s="103"/>
      <c r="F2" s="103"/>
      <c r="G2" s="103"/>
      <c r="H2" s="102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28"/>
      <c r="AF2" s="9" t="s">
        <v>489</v>
      </c>
    </row>
    <row r="3" spans="1:32" s="9" customFormat="1" ht="13.5" customHeight="1">
      <c r="A3" s="104"/>
      <c r="B3" s="14"/>
      <c r="C3" s="15"/>
      <c r="D3" s="105"/>
      <c r="E3" s="106"/>
      <c r="F3" s="106"/>
      <c r="G3" s="106"/>
      <c r="H3" s="107"/>
      <c r="I3" s="100"/>
      <c r="J3" s="100"/>
      <c r="K3" s="100"/>
      <c r="L3" s="100"/>
      <c r="M3" s="100"/>
      <c r="N3" s="100"/>
      <c r="O3" s="100"/>
      <c r="P3" s="100"/>
      <c r="Q3" s="100"/>
      <c r="R3" s="104"/>
      <c r="S3" s="28"/>
      <c r="AF3" s="9" t="s">
        <v>490</v>
      </c>
    </row>
    <row r="4" spans="1:19" s="9" customFormat="1" ht="12.75" customHeight="1">
      <c r="A4" s="108"/>
      <c r="B4" s="109"/>
      <c r="C4" s="110"/>
      <c r="D4" s="170" t="s">
        <v>485</v>
      </c>
      <c r="E4" s="164"/>
      <c r="F4" s="164"/>
      <c r="G4" s="164"/>
      <c r="H4" s="169"/>
      <c r="I4" s="168" t="s">
        <v>486</v>
      </c>
      <c r="J4" s="164"/>
      <c r="K4" s="164"/>
      <c r="L4" s="164"/>
      <c r="M4" s="169"/>
      <c r="N4" s="168" t="s">
        <v>608</v>
      </c>
      <c r="O4" s="164"/>
      <c r="P4" s="164"/>
      <c r="Q4" s="164"/>
      <c r="R4" s="169"/>
      <c r="S4" s="28"/>
    </row>
    <row r="5" spans="1:19" s="9" customFormat="1" ht="25.5">
      <c r="A5" s="111"/>
      <c r="B5" s="107"/>
      <c r="C5" s="71" t="s">
        <v>21</v>
      </c>
      <c r="D5" s="72" t="s">
        <v>17</v>
      </c>
      <c r="E5" s="25" t="s">
        <v>8</v>
      </c>
      <c r="F5" s="25" t="s">
        <v>9</v>
      </c>
      <c r="G5" s="25" t="s">
        <v>10</v>
      </c>
      <c r="H5" s="73" t="s">
        <v>11</v>
      </c>
      <c r="I5" s="74" t="s">
        <v>17</v>
      </c>
      <c r="J5" s="25" t="s">
        <v>8</v>
      </c>
      <c r="K5" s="25" t="s">
        <v>9</v>
      </c>
      <c r="L5" s="25" t="s">
        <v>10</v>
      </c>
      <c r="M5" s="75" t="s">
        <v>11</v>
      </c>
      <c r="N5" s="74" t="s">
        <v>17</v>
      </c>
      <c r="O5" s="25" t="s">
        <v>8</v>
      </c>
      <c r="P5" s="25" t="s">
        <v>9</v>
      </c>
      <c r="Q5" s="25" t="s">
        <v>10</v>
      </c>
      <c r="R5" s="75" t="s">
        <v>11</v>
      </c>
      <c r="S5" s="28"/>
    </row>
    <row r="6" spans="1:19" s="9" customFormat="1" ht="18.75" customHeight="1">
      <c r="A6" s="111"/>
      <c r="B6" s="27"/>
      <c r="C6" s="71"/>
      <c r="D6" s="72" t="s">
        <v>22</v>
      </c>
      <c r="E6" s="25" t="s">
        <v>22</v>
      </c>
      <c r="F6" s="25" t="s">
        <v>22</v>
      </c>
      <c r="G6" s="25" t="s">
        <v>22</v>
      </c>
      <c r="H6" s="75" t="s">
        <v>22</v>
      </c>
      <c r="I6" s="74" t="s">
        <v>22</v>
      </c>
      <c r="J6" s="25" t="s">
        <v>22</v>
      </c>
      <c r="K6" s="25" t="s">
        <v>22</v>
      </c>
      <c r="L6" s="25" t="s">
        <v>22</v>
      </c>
      <c r="M6" s="75" t="s">
        <v>22</v>
      </c>
      <c r="N6" s="74" t="s">
        <v>22</v>
      </c>
      <c r="O6" s="25" t="s">
        <v>22</v>
      </c>
      <c r="P6" s="25" t="s">
        <v>22</v>
      </c>
      <c r="Q6" s="25" t="s">
        <v>22</v>
      </c>
      <c r="R6" s="75" t="s">
        <v>22</v>
      </c>
      <c r="S6" s="28"/>
    </row>
    <row r="7" spans="1:18" ht="15.75" customHeight="1">
      <c r="A7" s="112"/>
      <c r="B7" s="113"/>
      <c r="C7" s="114"/>
      <c r="D7" s="115"/>
      <c r="E7" s="115"/>
      <c r="F7" s="115"/>
      <c r="G7" s="115"/>
      <c r="H7" s="116"/>
      <c r="I7" s="117"/>
      <c r="J7" s="115"/>
      <c r="K7" s="115"/>
      <c r="L7" s="115"/>
      <c r="M7" s="116"/>
      <c r="N7" s="117"/>
      <c r="O7" s="115"/>
      <c r="P7" s="115"/>
      <c r="Q7" s="115"/>
      <c r="R7" s="116"/>
    </row>
    <row r="8" spans="1:19" s="9" customFormat="1" ht="16.5" customHeight="1">
      <c r="A8" s="118"/>
      <c r="B8" s="61" t="s">
        <v>23</v>
      </c>
      <c r="C8" s="76"/>
      <c r="D8" s="29"/>
      <c r="E8" s="29" t="s">
        <v>24</v>
      </c>
      <c r="F8" s="29"/>
      <c r="G8" s="29"/>
      <c r="H8" s="77" t="s">
        <v>24</v>
      </c>
      <c r="I8" s="78"/>
      <c r="J8" s="29" t="s">
        <v>24</v>
      </c>
      <c r="K8" s="29"/>
      <c r="L8" s="29"/>
      <c r="M8" s="77" t="s">
        <v>24</v>
      </c>
      <c r="N8" s="78"/>
      <c r="O8" s="29" t="s">
        <v>24</v>
      </c>
      <c r="P8" s="29"/>
      <c r="Q8" s="29"/>
      <c r="R8" s="77" t="s">
        <v>24</v>
      </c>
      <c r="S8" s="28"/>
    </row>
    <row r="9" spans="1:18" ht="16.5" customHeight="1">
      <c r="A9" s="118"/>
      <c r="B9" s="61"/>
      <c r="C9" s="76"/>
      <c r="D9" s="119"/>
      <c r="E9" s="119"/>
      <c r="F9" s="119"/>
      <c r="G9" s="119"/>
      <c r="H9" s="77"/>
      <c r="I9" s="120"/>
      <c r="J9" s="119"/>
      <c r="K9" s="119"/>
      <c r="L9" s="119"/>
      <c r="M9" s="77"/>
      <c r="N9" s="120"/>
      <c r="O9" s="119"/>
      <c r="P9" s="119"/>
      <c r="Q9" s="119"/>
      <c r="R9" s="77"/>
    </row>
    <row r="10" spans="1:19" ht="12.75" customHeight="1">
      <c r="A10" s="118" t="s">
        <v>25</v>
      </c>
      <c r="B10" s="121" t="s">
        <v>611</v>
      </c>
      <c r="C10" s="122" t="s">
        <v>552</v>
      </c>
      <c r="D10" s="123">
        <v>0.11</v>
      </c>
      <c r="E10" s="123">
        <v>0.22</v>
      </c>
      <c r="F10" s="123">
        <v>0.12</v>
      </c>
      <c r="G10" s="123">
        <v>0.11</v>
      </c>
      <c r="H10" s="124">
        <v>0.11</v>
      </c>
      <c r="I10" s="125">
        <v>0.11</v>
      </c>
      <c r="J10" s="123">
        <v>0.22</v>
      </c>
      <c r="K10" s="123">
        <v>0.12</v>
      </c>
      <c r="L10" s="123">
        <v>0.11</v>
      </c>
      <c r="M10" s="124">
        <v>0.11</v>
      </c>
      <c r="N10" s="125">
        <v>0.11</v>
      </c>
      <c r="O10" s="123">
        <v>0.22</v>
      </c>
      <c r="P10" s="123">
        <v>0.12</v>
      </c>
      <c r="Q10" s="123">
        <v>0.11</v>
      </c>
      <c r="R10" s="124">
        <v>0.11</v>
      </c>
      <c r="S10" s="53">
        <f aca="true" t="shared" si="0" ref="S10:S68">IF(AND(D10=0,E10=0,F10=0,G10=0,H10=0,I10=0,J10=0,K10=0,L10=0,M10=0,N10=0,O10=0,P10=0,Q10=0,R10=0),0,1)</f>
        <v>1</v>
      </c>
    </row>
    <row r="11" spans="1:18" ht="12.75" customHeight="1">
      <c r="A11" s="118"/>
      <c r="B11" s="121"/>
      <c r="C11" s="122"/>
      <c r="D11" s="126"/>
      <c r="E11" s="126"/>
      <c r="F11" s="126"/>
      <c r="G11" s="126"/>
      <c r="H11" s="127"/>
      <c r="I11" s="128"/>
      <c r="J11" s="126"/>
      <c r="K11" s="126"/>
      <c r="L11" s="126"/>
      <c r="M11" s="127"/>
      <c r="N11" s="128"/>
      <c r="O11" s="126"/>
      <c r="P11" s="126"/>
      <c r="Q11" s="126"/>
      <c r="R11" s="127"/>
    </row>
    <row r="12" spans="1:19" s="9" customFormat="1" ht="16.5" customHeight="1">
      <c r="A12" s="118"/>
      <c r="B12" s="63" t="s">
        <v>491</v>
      </c>
      <c r="C12" s="122"/>
      <c r="D12" s="86"/>
      <c r="E12" s="86"/>
      <c r="F12" s="86"/>
      <c r="G12" s="86"/>
      <c r="H12" s="87"/>
      <c r="I12" s="88"/>
      <c r="J12" s="86"/>
      <c r="K12" s="86"/>
      <c r="L12" s="86"/>
      <c r="M12" s="87"/>
      <c r="N12" s="88"/>
      <c r="O12" s="86"/>
      <c r="P12" s="86"/>
      <c r="Q12" s="86"/>
      <c r="R12" s="87"/>
      <c r="S12" s="28"/>
    </row>
    <row r="13" spans="1:19" ht="12.75" customHeight="1">
      <c r="A13" s="118" t="s">
        <v>28</v>
      </c>
      <c r="B13" s="121" t="s">
        <v>29</v>
      </c>
      <c r="C13" s="122" t="s">
        <v>30</v>
      </c>
      <c r="D13" s="123">
        <v>0</v>
      </c>
      <c r="E13" s="123">
        <v>0.293</v>
      </c>
      <c r="F13" s="123">
        <v>0.15</v>
      </c>
      <c r="G13" s="123">
        <v>0.2</v>
      </c>
      <c r="H13" s="129">
        <v>0.4</v>
      </c>
      <c r="I13" s="125">
        <v>0.08</v>
      </c>
      <c r="J13" s="123">
        <v>0.25</v>
      </c>
      <c r="K13" s="123">
        <v>0.08</v>
      </c>
      <c r="L13" s="123">
        <v>0.08</v>
      </c>
      <c r="M13" s="129">
        <v>0.08</v>
      </c>
      <c r="N13" s="125">
        <v>0.08</v>
      </c>
      <c r="O13" s="123">
        <v>0.25</v>
      </c>
      <c r="P13" s="123">
        <v>0.08</v>
      </c>
      <c r="Q13" s="123">
        <v>0.08</v>
      </c>
      <c r="R13" s="129">
        <v>0.08</v>
      </c>
      <c r="S13" s="53">
        <f t="shared" si="0"/>
        <v>1</v>
      </c>
    </row>
    <row r="14" spans="1:19" ht="12.75" customHeight="1">
      <c r="A14" s="118" t="s">
        <v>28</v>
      </c>
      <c r="B14" s="121" t="s">
        <v>31</v>
      </c>
      <c r="C14" s="122" t="s">
        <v>32</v>
      </c>
      <c r="D14" s="123">
        <v>0.1</v>
      </c>
      <c r="E14" s="123">
        <v>0.22</v>
      </c>
      <c r="F14" s="123">
        <v>0.1</v>
      </c>
      <c r="G14" s="123">
        <v>0.1</v>
      </c>
      <c r="H14" s="129">
        <v>0.1</v>
      </c>
      <c r="I14" s="125">
        <v>0.125</v>
      </c>
      <c r="J14" s="123">
        <v>0.22</v>
      </c>
      <c r="K14" s="123">
        <v>0.125</v>
      </c>
      <c r="L14" s="123">
        <v>0.125</v>
      </c>
      <c r="M14" s="129">
        <v>0.125</v>
      </c>
      <c r="N14" s="125">
        <v>0.125</v>
      </c>
      <c r="O14" s="123">
        <v>0.22</v>
      </c>
      <c r="P14" s="123">
        <v>0.125</v>
      </c>
      <c r="Q14" s="123">
        <v>0.125</v>
      </c>
      <c r="R14" s="129">
        <v>0.125</v>
      </c>
      <c r="S14" s="53">
        <f t="shared" si="0"/>
        <v>1</v>
      </c>
    </row>
    <row r="15" spans="1:19" ht="12.75" customHeight="1">
      <c r="A15" s="118" t="s">
        <v>28</v>
      </c>
      <c r="B15" s="121" t="s">
        <v>33</v>
      </c>
      <c r="C15" s="122" t="s">
        <v>34</v>
      </c>
      <c r="D15" s="123">
        <v>0.06</v>
      </c>
      <c r="E15" s="123">
        <v>0.1296</v>
      </c>
      <c r="F15" s="123">
        <v>0.0615</v>
      </c>
      <c r="G15" s="123">
        <v>0.06</v>
      </c>
      <c r="H15" s="129">
        <v>0.066</v>
      </c>
      <c r="I15" s="125">
        <v>0.06</v>
      </c>
      <c r="J15" s="123">
        <v>0.06</v>
      </c>
      <c r="K15" s="123">
        <v>0.06</v>
      </c>
      <c r="L15" s="123">
        <v>0.06</v>
      </c>
      <c r="M15" s="129">
        <v>0.06</v>
      </c>
      <c r="N15" s="125">
        <v>0.06</v>
      </c>
      <c r="O15" s="123">
        <v>0.06</v>
      </c>
      <c r="P15" s="123">
        <v>0.06</v>
      </c>
      <c r="Q15" s="123">
        <v>0.06</v>
      </c>
      <c r="R15" s="129">
        <v>0.06</v>
      </c>
      <c r="S15" s="53">
        <f t="shared" si="0"/>
        <v>1</v>
      </c>
    </row>
    <row r="16" spans="1:19" ht="12.75" customHeight="1">
      <c r="A16" s="118" t="s">
        <v>28</v>
      </c>
      <c r="B16" s="121" t="s">
        <v>35</v>
      </c>
      <c r="C16" s="122" t="s">
        <v>36</v>
      </c>
      <c r="D16" s="123">
        <v>0.085</v>
      </c>
      <c r="E16" s="123">
        <v>0.22</v>
      </c>
      <c r="F16" s="123">
        <v>0.085</v>
      </c>
      <c r="G16" s="123">
        <v>0.085</v>
      </c>
      <c r="H16" s="129">
        <v>0.085</v>
      </c>
      <c r="I16" s="125">
        <v>0.085</v>
      </c>
      <c r="J16" s="123">
        <v>0.22</v>
      </c>
      <c r="K16" s="123">
        <v>0.085</v>
      </c>
      <c r="L16" s="123">
        <v>0.085</v>
      </c>
      <c r="M16" s="129">
        <v>0.085</v>
      </c>
      <c r="N16" s="125">
        <v>0.085</v>
      </c>
      <c r="O16" s="123">
        <v>0.22</v>
      </c>
      <c r="P16" s="123">
        <v>0.085</v>
      </c>
      <c r="Q16" s="123">
        <v>0.085</v>
      </c>
      <c r="R16" s="129">
        <v>0.085</v>
      </c>
      <c r="S16" s="53">
        <f t="shared" si="0"/>
        <v>1</v>
      </c>
    </row>
    <row r="17" spans="1:19" ht="12.75" customHeight="1">
      <c r="A17" s="118" t="s">
        <v>28</v>
      </c>
      <c r="B17" s="121" t="s">
        <v>37</v>
      </c>
      <c r="C17" s="122" t="s">
        <v>38</v>
      </c>
      <c r="D17" s="123">
        <v>0.13</v>
      </c>
      <c r="E17" s="123">
        <v>0.19</v>
      </c>
      <c r="F17" s="123">
        <v>0.13</v>
      </c>
      <c r="G17" s="123">
        <v>0.13</v>
      </c>
      <c r="H17" s="129">
        <v>0.12</v>
      </c>
      <c r="I17" s="125">
        <v>0.06</v>
      </c>
      <c r="J17" s="123">
        <v>0.19</v>
      </c>
      <c r="K17" s="123">
        <v>0.06</v>
      </c>
      <c r="L17" s="123">
        <v>0.06</v>
      </c>
      <c r="M17" s="129">
        <v>0.06</v>
      </c>
      <c r="N17" s="125">
        <v>0.05</v>
      </c>
      <c r="O17" s="123">
        <v>0.13</v>
      </c>
      <c r="P17" s="123">
        <v>0.05</v>
      </c>
      <c r="Q17" s="123">
        <v>0.05</v>
      </c>
      <c r="R17" s="129">
        <v>0.05</v>
      </c>
      <c r="S17" s="53">
        <f t="shared" si="0"/>
        <v>1</v>
      </c>
    </row>
    <row r="18" spans="1:19" ht="12.75" customHeight="1">
      <c r="A18" s="118" t="s">
        <v>28</v>
      </c>
      <c r="B18" s="121" t="s">
        <v>39</v>
      </c>
      <c r="C18" s="122" t="s">
        <v>40</v>
      </c>
      <c r="D18" s="123">
        <v>0.12</v>
      </c>
      <c r="E18" s="123">
        <v>0.5</v>
      </c>
      <c r="F18" s="123">
        <v>0.41</v>
      </c>
      <c r="G18" s="123">
        <v>0.08</v>
      </c>
      <c r="H18" s="129">
        <v>0.08</v>
      </c>
      <c r="I18" s="125">
        <v>0.06</v>
      </c>
      <c r="J18" s="123">
        <v>0.163</v>
      </c>
      <c r="K18" s="123">
        <v>0.06</v>
      </c>
      <c r="L18" s="123">
        <v>0.06</v>
      </c>
      <c r="M18" s="129">
        <v>0.06</v>
      </c>
      <c r="N18" s="125">
        <v>0.06</v>
      </c>
      <c r="O18" s="123">
        <v>0.1611</v>
      </c>
      <c r="P18" s="123">
        <v>0.06</v>
      </c>
      <c r="Q18" s="123">
        <v>0.06</v>
      </c>
      <c r="R18" s="129">
        <v>0.06</v>
      </c>
      <c r="S18" s="53">
        <f t="shared" si="0"/>
        <v>1</v>
      </c>
    </row>
    <row r="19" spans="1:19" ht="12.75" customHeight="1">
      <c r="A19" s="118" t="s">
        <v>28</v>
      </c>
      <c r="B19" s="121" t="s">
        <v>41</v>
      </c>
      <c r="C19" s="122" t="s">
        <v>42</v>
      </c>
      <c r="D19" s="123">
        <v>0.253</v>
      </c>
      <c r="E19" s="123">
        <v>0.289</v>
      </c>
      <c r="F19" s="123">
        <v>0</v>
      </c>
      <c r="G19" s="123">
        <v>0</v>
      </c>
      <c r="H19" s="129">
        <v>0</v>
      </c>
      <c r="I19" s="125">
        <v>0.06</v>
      </c>
      <c r="J19" s="123">
        <v>0.06</v>
      </c>
      <c r="K19" s="123">
        <v>0</v>
      </c>
      <c r="L19" s="123">
        <v>0</v>
      </c>
      <c r="M19" s="129">
        <v>0</v>
      </c>
      <c r="N19" s="125">
        <v>0.06</v>
      </c>
      <c r="O19" s="123">
        <v>0.06</v>
      </c>
      <c r="P19" s="123">
        <v>0</v>
      </c>
      <c r="Q19" s="123">
        <v>0</v>
      </c>
      <c r="R19" s="129">
        <v>0</v>
      </c>
      <c r="S19" s="53">
        <f t="shared" si="0"/>
        <v>1</v>
      </c>
    </row>
    <row r="20" spans="1:19" ht="12.75" customHeight="1">
      <c r="A20" s="118" t="s">
        <v>28</v>
      </c>
      <c r="B20" s="121" t="s">
        <v>43</v>
      </c>
      <c r="C20" s="122" t="s">
        <v>44</v>
      </c>
      <c r="D20" s="123">
        <v>0.057</v>
      </c>
      <c r="E20" s="123">
        <v>0</v>
      </c>
      <c r="F20" s="123">
        <v>0.057</v>
      </c>
      <c r="G20" s="123">
        <v>0.057</v>
      </c>
      <c r="H20" s="129">
        <v>0.057</v>
      </c>
      <c r="I20" s="125">
        <v>0.062</v>
      </c>
      <c r="J20" s="123">
        <v>0</v>
      </c>
      <c r="K20" s="123">
        <v>0.062</v>
      </c>
      <c r="L20" s="123">
        <v>0.062</v>
      </c>
      <c r="M20" s="129">
        <v>0.062</v>
      </c>
      <c r="N20" s="125">
        <v>0.059</v>
      </c>
      <c r="O20" s="123">
        <v>0</v>
      </c>
      <c r="P20" s="123">
        <v>0.059</v>
      </c>
      <c r="Q20" s="123">
        <v>0.059</v>
      </c>
      <c r="R20" s="129">
        <v>0.059</v>
      </c>
      <c r="S20" s="53">
        <f t="shared" si="0"/>
        <v>1</v>
      </c>
    </row>
    <row r="21" spans="1:19" ht="12.75" customHeight="1">
      <c r="A21" s="118" t="s">
        <v>28</v>
      </c>
      <c r="B21" s="121" t="s">
        <v>612</v>
      </c>
      <c r="C21" s="122" t="s">
        <v>45</v>
      </c>
      <c r="D21" s="123">
        <v>0.08</v>
      </c>
      <c r="E21" s="123">
        <v>0</v>
      </c>
      <c r="F21" s="123">
        <v>0</v>
      </c>
      <c r="G21" s="123">
        <v>0</v>
      </c>
      <c r="H21" s="129">
        <v>0</v>
      </c>
      <c r="I21" s="125">
        <v>0.08</v>
      </c>
      <c r="J21" s="123">
        <v>0</v>
      </c>
      <c r="K21" s="123">
        <v>0</v>
      </c>
      <c r="L21" s="123">
        <v>0</v>
      </c>
      <c r="M21" s="129">
        <v>0</v>
      </c>
      <c r="N21" s="125">
        <v>0.08</v>
      </c>
      <c r="O21" s="123">
        <v>0</v>
      </c>
      <c r="P21" s="123">
        <v>0</v>
      </c>
      <c r="Q21" s="123">
        <v>0</v>
      </c>
      <c r="R21" s="129">
        <v>0</v>
      </c>
      <c r="S21" s="53">
        <f t="shared" si="0"/>
        <v>1</v>
      </c>
    </row>
    <row r="22" spans="1:19" ht="12.75" customHeight="1">
      <c r="A22" s="118" t="s">
        <v>46</v>
      </c>
      <c r="B22" s="121" t="s">
        <v>613</v>
      </c>
      <c r="C22" s="122" t="s">
        <v>47</v>
      </c>
      <c r="D22" s="123" t="s">
        <v>686</v>
      </c>
      <c r="E22" s="123" t="s">
        <v>686</v>
      </c>
      <c r="F22" s="123">
        <v>0.081</v>
      </c>
      <c r="G22" s="123">
        <v>0.0796</v>
      </c>
      <c r="H22" s="129">
        <v>0.0798</v>
      </c>
      <c r="I22" s="125" t="s">
        <v>686</v>
      </c>
      <c r="J22" s="123" t="s">
        <v>686</v>
      </c>
      <c r="K22" s="123" t="s">
        <v>686</v>
      </c>
      <c r="L22" s="123" t="s">
        <v>686</v>
      </c>
      <c r="M22" s="129" t="s">
        <v>686</v>
      </c>
      <c r="N22" s="125" t="s">
        <v>686</v>
      </c>
      <c r="O22" s="123" t="s">
        <v>686</v>
      </c>
      <c r="P22" s="123" t="s">
        <v>686</v>
      </c>
      <c r="Q22" s="123" t="s">
        <v>686</v>
      </c>
      <c r="R22" s="129" t="s">
        <v>686</v>
      </c>
      <c r="S22" s="53">
        <f t="shared" si="0"/>
        <v>1</v>
      </c>
    </row>
    <row r="23" spans="1:18" ht="12.75" customHeight="1">
      <c r="A23" s="118"/>
      <c r="B23" s="130"/>
      <c r="C23" s="122"/>
      <c r="D23" s="126"/>
      <c r="E23" s="126"/>
      <c r="F23" s="126"/>
      <c r="G23" s="126"/>
      <c r="H23" s="127"/>
      <c r="I23" s="128"/>
      <c r="J23" s="126"/>
      <c r="K23" s="126"/>
      <c r="L23" s="126"/>
      <c r="M23" s="127"/>
      <c r="N23" s="128"/>
      <c r="O23" s="126"/>
      <c r="P23" s="126"/>
      <c r="Q23" s="126"/>
      <c r="R23" s="127"/>
    </row>
    <row r="24" spans="1:19" s="9" customFormat="1" ht="16.5" customHeight="1">
      <c r="A24" s="118"/>
      <c r="B24" s="63" t="s">
        <v>685</v>
      </c>
      <c r="C24" s="122"/>
      <c r="D24" s="86"/>
      <c r="E24" s="86"/>
      <c r="F24" s="86"/>
      <c r="G24" s="86"/>
      <c r="H24" s="87"/>
      <c r="I24" s="88"/>
      <c r="J24" s="86"/>
      <c r="K24" s="86"/>
      <c r="L24" s="86"/>
      <c r="M24" s="87"/>
      <c r="N24" s="88"/>
      <c r="O24" s="86"/>
      <c r="P24" s="86"/>
      <c r="Q24" s="86"/>
      <c r="R24" s="87"/>
      <c r="S24" s="28"/>
    </row>
    <row r="25" spans="1:19" ht="12.75" customHeight="1">
      <c r="A25" s="118" t="s">
        <v>28</v>
      </c>
      <c r="B25" s="121" t="s">
        <v>48</v>
      </c>
      <c r="C25" s="122" t="s">
        <v>49</v>
      </c>
      <c r="D25" s="123">
        <v>1.35</v>
      </c>
      <c r="E25" s="123">
        <v>0</v>
      </c>
      <c r="F25" s="123">
        <v>0</v>
      </c>
      <c r="G25" s="123">
        <v>12.4</v>
      </c>
      <c r="H25" s="129">
        <v>0.07</v>
      </c>
      <c r="I25" s="125">
        <v>0.06</v>
      </c>
      <c r="J25" s="123">
        <v>0</v>
      </c>
      <c r="K25" s="123">
        <v>0</v>
      </c>
      <c r="L25" s="123">
        <v>0.06</v>
      </c>
      <c r="M25" s="129">
        <v>0.07</v>
      </c>
      <c r="N25" s="125">
        <v>0.06</v>
      </c>
      <c r="O25" s="123">
        <v>0</v>
      </c>
      <c r="P25" s="123">
        <v>0</v>
      </c>
      <c r="Q25" s="123">
        <v>0.07</v>
      </c>
      <c r="R25" s="129">
        <v>0.06</v>
      </c>
      <c r="S25" s="53">
        <f t="shared" si="0"/>
        <v>1</v>
      </c>
    </row>
    <row r="26" spans="1:19" ht="12.75" customHeight="1">
      <c r="A26" s="118" t="s">
        <v>28</v>
      </c>
      <c r="B26" s="121" t="s">
        <v>50</v>
      </c>
      <c r="C26" s="122" t="s">
        <v>51</v>
      </c>
      <c r="D26" s="123">
        <v>0.06666666666666661</v>
      </c>
      <c r="E26" s="123">
        <v>0</v>
      </c>
      <c r="F26" s="123">
        <v>0</v>
      </c>
      <c r="G26" s="123">
        <v>0</v>
      </c>
      <c r="H26" s="129">
        <v>0</v>
      </c>
      <c r="I26" s="125">
        <v>0.06666666666666661</v>
      </c>
      <c r="J26" s="123">
        <v>0</v>
      </c>
      <c r="K26" s="123">
        <v>0</v>
      </c>
      <c r="L26" s="123">
        <v>0</v>
      </c>
      <c r="M26" s="129">
        <v>0</v>
      </c>
      <c r="N26" s="125">
        <v>0.06666666666666661</v>
      </c>
      <c r="O26" s="123">
        <v>0</v>
      </c>
      <c r="P26" s="123">
        <v>0</v>
      </c>
      <c r="Q26" s="123">
        <v>0</v>
      </c>
      <c r="R26" s="129">
        <v>0</v>
      </c>
      <c r="S26" s="53">
        <f t="shared" si="0"/>
        <v>1</v>
      </c>
    </row>
    <row r="27" spans="1:19" ht="12.75" customHeight="1">
      <c r="A27" s="118" t="s">
        <v>28</v>
      </c>
      <c r="B27" s="121" t="s">
        <v>52</v>
      </c>
      <c r="C27" s="122" t="s">
        <v>53</v>
      </c>
      <c r="D27" s="123">
        <v>0.06666666666666661</v>
      </c>
      <c r="E27" s="123">
        <v>0</v>
      </c>
      <c r="F27" s="123">
        <v>0</v>
      </c>
      <c r="G27" s="123">
        <v>0</v>
      </c>
      <c r="H27" s="129">
        <v>0</v>
      </c>
      <c r="I27" s="125">
        <v>0.06666666666666661</v>
      </c>
      <c r="J27" s="123">
        <v>0</v>
      </c>
      <c r="K27" s="123">
        <v>0</v>
      </c>
      <c r="L27" s="123">
        <v>0</v>
      </c>
      <c r="M27" s="129">
        <v>0</v>
      </c>
      <c r="N27" s="125">
        <v>0.06666666666666661</v>
      </c>
      <c r="O27" s="123">
        <v>0</v>
      </c>
      <c r="P27" s="123">
        <v>0</v>
      </c>
      <c r="Q27" s="123">
        <v>0</v>
      </c>
      <c r="R27" s="129">
        <v>0</v>
      </c>
      <c r="S27" s="53">
        <f t="shared" si="0"/>
        <v>1</v>
      </c>
    </row>
    <row r="28" spans="1:19" ht="12.75" customHeight="1">
      <c r="A28" s="118" t="s">
        <v>28</v>
      </c>
      <c r="B28" s="121" t="s">
        <v>54</v>
      </c>
      <c r="C28" s="122" t="s">
        <v>55</v>
      </c>
      <c r="D28" s="123">
        <v>0.1</v>
      </c>
      <c r="E28" s="123">
        <v>0.434</v>
      </c>
      <c r="F28" s="123">
        <v>0</v>
      </c>
      <c r="G28" s="123">
        <v>0</v>
      </c>
      <c r="H28" s="129">
        <v>0.008</v>
      </c>
      <c r="I28" s="125">
        <v>0.1</v>
      </c>
      <c r="J28" s="123">
        <v>0.255</v>
      </c>
      <c r="K28" s="123">
        <v>0</v>
      </c>
      <c r="L28" s="123">
        <v>0</v>
      </c>
      <c r="M28" s="129">
        <v>0.141</v>
      </c>
      <c r="N28" s="125">
        <v>0.1</v>
      </c>
      <c r="O28" s="123">
        <v>0</v>
      </c>
      <c r="P28" s="123">
        <v>0</v>
      </c>
      <c r="Q28" s="123">
        <v>0</v>
      </c>
      <c r="R28" s="129">
        <v>0</v>
      </c>
      <c r="S28" s="53">
        <f t="shared" si="0"/>
        <v>1</v>
      </c>
    </row>
    <row r="29" spans="1:19" ht="12.75" customHeight="1">
      <c r="A29" s="118" t="s">
        <v>28</v>
      </c>
      <c r="B29" s="121" t="s">
        <v>56</v>
      </c>
      <c r="C29" s="122" t="s">
        <v>57</v>
      </c>
      <c r="D29" s="123">
        <v>0.1</v>
      </c>
      <c r="E29" s="123">
        <v>0.22</v>
      </c>
      <c r="F29" s="123">
        <v>0.11</v>
      </c>
      <c r="G29" s="123">
        <v>0.11</v>
      </c>
      <c r="H29" s="129">
        <v>0.11</v>
      </c>
      <c r="I29" s="125">
        <v>0.1</v>
      </c>
      <c r="J29" s="123">
        <v>0.22</v>
      </c>
      <c r="K29" s="123">
        <v>0.11</v>
      </c>
      <c r="L29" s="123">
        <v>0.11</v>
      </c>
      <c r="M29" s="129">
        <v>0.11</v>
      </c>
      <c r="N29" s="125">
        <v>0.1</v>
      </c>
      <c r="O29" s="123">
        <v>0.22</v>
      </c>
      <c r="P29" s="123">
        <v>0.11</v>
      </c>
      <c r="Q29" s="123">
        <v>0.11</v>
      </c>
      <c r="R29" s="129">
        <v>0.11</v>
      </c>
      <c r="S29" s="53">
        <f t="shared" si="0"/>
        <v>1</v>
      </c>
    </row>
    <row r="30" spans="1:19" ht="12.75" customHeight="1">
      <c r="A30" s="118" t="s">
        <v>28</v>
      </c>
      <c r="B30" s="121" t="s">
        <v>58</v>
      </c>
      <c r="C30" s="122" t="s">
        <v>59</v>
      </c>
      <c r="D30" s="123">
        <v>-0.25</v>
      </c>
      <c r="E30" s="123">
        <v>0</v>
      </c>
      <c r="F30" s="123">
        <v>0</v>
      </c>
      <c r="G30" s="123">
        <v>0</v>
      </c>
      <c r="H30" s="129">
        <v>0</v>
      </c>
      <c r="I30" s="125">
        <v>0.062</v>
      </c>
      <c r="J30" s="123">
        <v>0</v>
      </c>
      <c r="K30" s="123">
        <v>0</v>
      </c>
      <c r="L30" s="123">
        <v>0</v>
      </c>
      <c r="M30" s="129">
        <v>0</v>
      </c>
      <c r="N30" s="125">
        <v>0.059</v>
      </c>
      <c r="O30" s="123">
        <v>0</v>
      </c>
      <c r="P30" s="123">
        <v>0</v>
      </c>
      <c r="Q30" s="123">
        <v>0</v>
      </c>
      <c r="R30" s="129">
        <v>0</v>
      </c>
      <c r="S30" s="53">
        <f t="shared" si="0"/>
        <v>1</v>
      </c>
    </row>
    <row r="31" spans="1:19" ht="12.75" customHeight="1">
      <c r="A31" s="118" t="s">
        <v>28</v>
      </c>
      <c r="B31" s="121" t="s">
        <v>60</v>
      </c>
      <c r="C31" s="122" t="s">
        <v>61</v>
      </c>
      <c r="D31" s="123">
        <v>0.085</v>
      </c>
      <c r="E31" s="123">
        <v>0.3</v>
      </c>
      <c r="F31" s="123"/>
      <c r="G31" s="123"/>
      <c r="H31" s="129">
        <v>0.085</v>
      </c>
      <c r="I31" s="125">
        <v>0.095</v>
      </c>
      <c r="J31" s="123">
        <v>0.19</v>
      </c>
      <c r="K31" s="123"/>
      <c r="L31" s="123"/>
      <c r="M31" s="129">
        <v>0.095</v>
      </c>
      <c r="N31" s="125">
        <v>0.1</v>
      </c>
      <c r="O31" s="123">
        <v>0.316</v>
      </c>
      <c r="P31" s="123"/>
      <c r="Q31" s="123"/>
      <c r="R31" s="129">
        <v>0.1</v>
      </c>
      <c r="S31" s="53">
        <f t="shared" si="0"/>
        <v>1</v>
      </c>
    </row>
    <row r="32" spans="1:19" ht="12.75" customHeight="1">
      <c r="A32" s="118" t="s">
        <v>28</v>
      </c>
      <c r="B32" s="121" t="s">
        <v>62</v>
      </c>
      <c r="C32" s="122" t="s">
        <v>63</v>
      </c>
      <c r="D32" s="123">
        <v>0.1</v>
      </c>
      <c r="E32" s="123">
        <v>0.22</v>
      </c>
      <c r="F32" s="123">
        <v>0</v>
      </c>
      <c r="G32" s="123">
        <v>0</v>
      </c>
      <c r="H32" s="129">
        <v>0.75</v>
      </c>
      <c r="I32" s="125">
        <v>0.062</v>
      </c>
      <c r="J32" s="123">
        <v>0.062</v>
      </c>
      <c r="K32" s="123">
        <v>0</v>
      </c>
      <c r="L32" s="123">
        <v>0</v>
      </c>
      <c r="M32" s="129">
        <v>0</v>
      </c>
      <c r="N32" s="125">
        <v>0.059</v>
      </c>
      <c r="O32" s="123">
        <v>0.059</v>
      </c>
      <c r="P32" s="123">
        <v>0</v>
      </c>
      <c r="Q32" s="123">
        <v>0</v>
      </c>
      <c r="R32" s="129">
        <v>0</v>
      </c>
      <c r="S32" s="53">
        <f t="shared" si="0"/>
        <v>1</v>
      </c>
    </row>
    <row r="33" spans="1:19" ht="12.75" customHeight="1">
      <c r="A33" s="118" t="s">
        <v>46</v>
      </c>
      <c r="B33" s="121" t="s">
        <v>614</v>
      </c>
      <c r="C33" s="122" t="s">
        <v>64</v>
      </c>
      <c r="D33" s="123" t="s">
        <v>686</v>
      </c>
      <c r="E33" s="123" t="s">
        <v>686</v>
      </c>
      <c r="F33" s="123">
        <v>-0.1156</v>
      </c>
      <c r="G33" s="123">
        <v>0</v>
      </c>
      <c r="H33" s="129" t="s">
        <v>686</v>
      </c>
      <c r="I33" s="125" t="s">
        <v>686</v>
      </c>
      <c r="J33" s="123" t="s">
        <v>686</v>
      </c>
      <c r="K33" s="123">
        <v>0.062</v>
      </c>
      <c r="L33" s="123">
        <v>0.062</v>
      </c>
      <c r="M33" s="129" t="s">
        <v>686</v>
      </c>
      <c r="N33" s="125" t="s">
        <v>686</v>
      </c>
      <c r="O33" s="123" t="s">
        <v>686</v>
      </c>
      <c r="P33" s="123">
        <v>0.057</v>
      </c>
      <c r="Q33" s="123">
        <v>0.057</v>
      </c>
      <c r="R33" s="129" t="s">
        <v>686</v>
      </c>
      <c r="S33" s="53">
        <f t="shared" si="0"/>
        <v>1</v>
      </c>
    </row>
    <row r="34" spans="1:18" ht="12.75" customHeight="1">
      <c r="A34" s="118"/>
      <c r="B34" s="121"/>
      <c r="C34" s="122"/>
      <c r="D34" s="126"/>
      <c r="E34" s="126"/>
      <c r="F34" s="126"/>
      <c r="G34" s="126"/>
      <c r="H34" s="127"/>
      <c r="I34" s="128"/>
      <c r="J34" s="126"/>
      <c r="K34" s="126"/>
      <c r="L34" s="126"/>
      <c r="M34" s="127"/>
      <c r="N34" s="128"/>
      <c r="O34" s="126"/>
      <c r="P34" s="126"/>
      <c r="Q34" s="126"/>
      <c r="R34" s="127"/>
    </row>
    <row r="35" spans="1:19" s="9" customFormat="1" ht="16.5" customHeight="1">
      <c r="A35" s="118"/>
      <c r="B35" s="63" t="s">
        <v>492</v>
      </c>
      <c r="C35" s="122"/>
      <c r="D35" s="86"/>
      <c r="E35" s="86"/>
      <c r="F35" s="86"/>
      <c r="G35" s="86"/>
      <c r="H35" s="87"/>
      <c r="I35" s="88"/>
      <c r="J35" s="86"/>
      <c r="K35" s="86"/>
      <c r="L35" s="86"/>
      <c r="M35" s="87"/>
      <c r="N35" s="88"/>
      <c r="O35" s="86"/>
      <c r="P35" s="86"/>
      <c r="Q35" s="86"/>
      <c r="R35" s="87"/>
      <c r="S35" s="28"/>
    </row>
    <row r="36" spans="1:19" ht="12.75" customHeight="1">
      <c r="A36" s="118" t="s">
        <v>28</v>
      </c>
      <c r="B36" s="121" t="s">
        <v>65</v>
      </c>
      <c r="C36" s="122" t="s">
        <v>66</v>
      </c>
      <c r="D36" s="123">
        <v>0.1</v>
      </c>
      <c r="E36" s="123">
        <v>0.073</v>
      </c>
      <c r="F36" s="123">
        <v>0.06</v>
      </c>
      <c r="G36" s="123">
        <v>0.1</v>
      </c>
      <c r="H36" s="129">
        <v>0.1</v>
      </c>
      <c r="I36" s="125">
        <v>0.1</v>
      </c>
      <c r="J36" s="123">
        <v>0.073</v>
      </c>
      <c r="K36" s="123">
        <v>0.06</v>
      </c>
      <c r="L36" s="123">
        <v>0.1</v>
      </c>
      <c r="M36" s="129">
        <v>0.1</v>
      </c>
      <c r="N36" s="125">
        <v>0.1</v>
      </c>
      <c r="O36" s="123">
        <v>0.1</v>
      </c>
      <c r="P36" s="123">
        <v>0.06</v>
      </c>
      <c r="Q36" s="123">
        <v>0.1</v>
      </c>
      <c r="R36" s="129">
        <v>0.06</v>
      </c>
      <c r="S36" s="53">
        <f t="shared" si="0"/>
        <v>1</v>
      </c>
    </row>
    <row r="37" spans="1:19" ht="12.75" customHeight="1">
      <c r="A37" s="118" t="s">
        <v>28</v>
      </c>
      <c r="B37" s="121" t="s">
        <v>67</v>
      </c>
      <c r="C37" s="122" t="s">
        <v>68</v>
      </c>
      <c r="D37" s="123">
        <v>0.06</v>
      </c>
      <c r="E37" s="123">
        <v>0.19</v>
      </c>
      <c r="F37" s="123">
        <v>0.06</v>
      </c>
      <c r="G37" s="123">
        <v>0.06</v>
      </c>
      <c r="H37" s="129">
        <v>0.06</v>
      </c>
      <c r="I37" s="125">
        <v>0.06</v>
      </c>
      <c r="J37" s="123">
        <v>0.25</v>
      </c>
      <c r="K37" s="123">
        <v>0.06</v>
      </c>
      <c r="L37" s="123">
        <v>0.06</v>
      </c>
      <c r="M37" s="129">
        <v>0.07</v>
      </c>
      <c r="N37" s="125">
        <v>0.06</v>
      </c>
      <c r="O37" s="123">
        <v>0.25</v>
      </c>
      <c r="P37" s="123">
        <v>0.06</v>
      </c>
      <c r="Q37" s="123">
        <v>0.06</v>
      </c>
      <c r="R37" s="129">
        <v>0.06</v>
      </c>
      <c r="S37" s="53">
        <f t="shared" si="0"/>
        <v>1</v>
      </c>
    </row>
    <row r="38" spans="1:19" ht="12.75" customHeight="1">
      <c r="A38" s="118" t="s">
        <v>28</v>
      </c>
      <c r="B38" s="121" t="s">
        <v>69</v>
      </c>
      <c r="C38" s="122" t="s">
        <v>70</v>
      </c>
      <c r="D38" s="123">
        <v>0.08</v>
      </c>
      <c r="E38" s="123">
        <v>0.19</v>
      </c>
      <c r="F38" s="123">
        <v>0.12</v>
      </c>
      <c r="G38" s="123">
        <v>0.1254</v>
      </c>
      <c r="H38" s="129">
        <v>0.08</v>
      </c>
      <c r="I38" s="125">
        <v>0.09</v>
      </c>
      <c r="J38" s="123">
        <v>0.09</v>
      </c>
      <c r="K38" s="123">
        <v>0.09</v>
      </c>
      <c r="L38" s="123">
        <v>0.09</v>
      </c>
      <c r="M38" s="129">
        <v>0.09</v>
      </c>
      <c r="N38" s="125">
        <v>0.08</v>
      </c>
      <c r="O38" s="123">
        <v>0.08</v>
      </c>
      <c r="P38" s="123">
        <v>0.08</v>
      </c>
      <c r="Q38" s="123">
        <v>0.08</v>
      </c>
      <c r="R38" s="129">
        <v>0.08</v>
      </c>
      <c r="S38" s="53">
        <f t="shared" si="0"/>
        <v>1</v>
      </c>
    </row>
    <row r="39" spans="1:19" ht="12.75" customHeight="1">
      <c r="A39" s="118" t="s">
        <v>28</v>
      </c>
      <c r="B39" s="121" t="s">
        <v>71</v>
      </c>
      <c r="C39" s="122" t="s">
        <v>72</v>
      </c>
      <c r="D39" s="123">
        <v>0.08</v>
      </c>
      <c r="E39" s="123">
        <v>0.28</v>
      </c>
      <c r="F39" s="123">
        <v>0.06</v>
      </c>
      <c r="G39" s="123">
        <v>0.06</v>
      </c>
      <c r="H39" s="129">
        <v>0.15</v>
      </c>
      <c r="I39" s="125">
        <v>0.08</v>
      </c>
      <c r="J39" s="123">
        <v>0.28</v>
      </c>
      <c r="K39" s="123">
        <v>0.06</v>
      </c>
      <c r="L39" s="123">
        <v>0.06</v>
      </c>
      <c r="M39" s="129">
        <v>0.15</v>
      </c>
      <c r="N39" s="125">
        <v>0.08</v>
      </c>
      <c r="O39" s="123">
        <v>0.28</v>
      </c>
      <c r="P39" s="123">
        <v>0.06</v>
      </c>
      <c r="Q39" s="123">
        <v>0.06</v>
      </c>
      <c r="R39" s="129">
        <v>0.15</v>
      </c>
      <c r="S39" s="53">
        <f t="shared" si="0"/>
        <v>1</v>
      </c>
    </row>
    <row r="40" spans="1:19" ht="12.75" customHeight="1">
      <c r="A40" s="118" t="s">
        <v>28</v>
      </c>
      <c r="B40" s="121" t="s">
        <v>73</v>
      </c>
      <c r="C40" s="122" t="s">
        <v>74</v>
      </c>
      <c r="D40" s="123">
        <v>4E-05</v>
      </c>
      <c r="E40" s="123">
        <v>0</v>
      </c>
      <c r="F40" s="123">
        <v>0</v>
      </c>
      <c r="G40" s="123">
        <v>0</v>
      </c>
      <c r="H40" s="129">
        <v>0.0575</v>
      </c>
      <c r="I40" s="125">
        <v>4E-05</v>
      </c>
      <c r="J40" s="123">
        <v>0</v>
      </c>
      <c r="K40" s="123">
        <v>0</v>
      </c>
      <c r="L40" s="123">
        <v>0</v>
      </c>
      <c r="M40" s="129">
        <v>0.062</v>
      </c>
      <c r="N40" s="125">
        <v>4E-05</v>
      </c>
      <c r="O40" s="123">
        <v>0</v>
      </c>
      <c r="P40" s="123">
        <v>0</v>
      </c>
      <c r="Q40" s="123">
        <v>0</v>
      </c>
      <c r="R40" s="129">
        <v>0.059</v>
      </c>
      <c r="S40" s="53">
        <f t="shared" si="0"/>
        <v>1</v>
      </c>
    </row>
    <row r="41" spans="1:19" ht="12.75" customHeight="1">
      <c r="A41" s="118" t="s">
        <v>28</v>
      </c>
      <c r="B41" s="121" t="s">
        <v>615</v>
      </c>
      <c r="C41" s="122" t="s">
        <v>75</v>
      </c>
      <c r="D41" s="123">
        <v>0.057</v>
      </c>
      <c r="E41" s="123">
        <v>0.28</v>
      </c>
      <c r="F41" s="123">
        <v>0.06</v>
      </c>
      <c r="G41" s="123">
        <v>0.06</v>
      </c>
      <c r="H41" s="129">
        <v>0.057</v>
      </c>
      <c r="I41" s="125">
        <v>0.057</v>
      </c>
      <c r="J41" s="123">
        <v>0.28</v>
      </c>
      <c r="K41" s="123">
        <v>0.062</v>
      </c>
      <c r="L41" s="123">
        <v>0.062</v>
      </c>
      <c r="M41" s="129">
        <v>0.062</v>
      </c>
      <c r="N41" s="125">
        <v>0.059</v>
      </c>
      <c r="O41" s="123">
        <v>0.28</v>
      </c>
      <c r="P41" s="123">
        <v>0.059</v>
      </c>
      <c r="Q41" s="123">
        <v>0.059</v>
      </c>
      <c r="R41" s="129">
        <v>0.059</v>
      </c>
      <c r="S41" s="53">
        <f t="shared" si="0"/>
        <v>1</v>
      </c>
    </row>
    <row r="42" spans="1:19" ht="12.75" customHeight="1">
      <c r="A42" s="118" t="s">
        <v>28</v>
      </c>
      <c r="B42" s="121" t="s">
        <v>76</v>
      </c>
      <c r="C42" s="122" t="s">
        <v>77</v>
      </c>
      <c r="D42" s="123">
        <v>0.057</v>
      </c>
      <c r="E42" s="123">
        <v>0</v>
      </c>
      <c r="F42" s="123">
        <v>0.057</v>
      </c>
      <c r="G42" s="123">
        <v>0.057</v>
      </c>
      <c r="H42" s="129">
        <v>0.057</v>
      </c>
      <c r="I42" s="125">
        <v>0.062</v>
      </c>
      <c r="J42" s="123">
        <v>0</v>
      </c>
      <c r="K42" s="123">
        <v>0.062</v>
      </c>
      <c r="L42" s="123">
        <v>0.062</v>
      </c>
      <c r="M42" s="129">
        <v>0.062</v>
      </c>
      <c r="N42" s="125">
        <v>0.059</v>
      </c>
      <c r="O42" s="123">
        <v>0</v>
      </c>
      <c r="P42" s="123">
        <v>0.059</v>
      </c>
      <c r="Q42" s="123">
        <v>0.05</v>
      </c>
      <c r="R42" s="129">
        <v>0.059</v>
      </c>
      <c r="S42" s="53">
        <f t="shared" si="0"/>
        <v>1</v>
      </c>
    </row>
    <row r="43" spans="1:19" ht="12.75" customHeight="1">
      <c r="A43" s="118" t="s">
        <v>28</v>
      </c>
      <c r="B43" s="121" t="s">
        <v>78</v>
      </c>
      <c r="C43" s="122" t="s">
        <v>79</v>
      </c>
      <c r="D43" s="123">
        <v>0.06</v>
      </c>
      <c r="E43" s="123">
        <v>0.258</v>
      </c>
      <c r="F43" s="123">
        <v>0.06</v>
      </c>
      <c r="G43" s="123">
        <v>0.06</v>
      </c>
      <c r="H43" s="129">
        <v>0.06</v>
      </c>
      <c r="I43" s="125">
        <v>0.07</v>
      </c>
      <c r="J43" s="123">
        <v>0.07</v>
      </c>
      <c r="K43" s="123">
        <v>0.059</v>
      </c>
      <c r="L43" s="123">
        <v>0.059</v>
      </c>
      <c r="M43" s="129">
        <v>0.062</v>
      </c>
      <c r="N43" s="125">
        <v>0.06</v>
      </c>
      <c r="O43" s="123">
        <v>0.06</v>
      </c>
      <c r="P43" s="123">
        <v>0.069</v>
      </c>
      <c r="Q43" s="123">
        <v>0.069</v>
      </c>
      <c r="R43" s="129">
        <v>0.06</v>
      </c>
      <c r="S43" s="53">
        <f t="shared" si="0"/>
        <v>1</v>
      </c>
    </row>
    <row r="44" spans="1:19" ht="12.75" customHeight="1">
      <c r="A44" s="118" t="s">
        <v>46</v>
      </c>
      <c r="B44" s="121" t="s">
        <v>616</v>
      </c>
      <c r="C44" s="122" t="s">
        <v>80</v>
      </c>
      <c r="D44" s="123" t="s">
        <v>686</v>
      </c>
      <c r="E44" s="123" t="s">
        <v>686</v>
      </c>
      <c r="F44" s="123" t="s">
        <v>686</v>
      </c>
      <c r="G44" s="123" t="s">
        <v>686</v>
      </c>
      <c r="H44" s="129" t="s">
        <v>686</v>
      </c>
      <c r="I44" s="125" t="s">
        <v>686</v>
      </c>
      <c r="J44" s="123" t="s">
        <v>686</v>
      </c>
      <c r="K44" s="123" t="s">
        <v>686</v>
      </c>
      <c r="L44" s="123" t="s">
        <v>686</v>
      </c>
      <c r="M44" s="129" t="s">
        <v>686</v>
      </c>
      <c r="N44" s="125" t="s">
        <v>686</v>
      </c>
      <c r="O44" s="123" t="s">
        <v>686</v>
      </c>
      <c r="P44" s="123" t="s">
        <v>686</v>
      </c>
      <c r="Q44" s="123" t="s">
        <v>686</v>
      </c>
      <c r="R44" s="129" t="s">
        <v>686</v>
      </c>
      <c r="S44" s="53">
        <f t="shared" si="0"/>
        <v>1</v>
      </c>
    </row>
    <row r="45" spans="1:18" ht="12.75" customHeight="1">
      <c r="A45" s="118"/>
      <c r="B45" s="130"/>
      <c r="C45" s="122"/>
      <c r="D45" s="126"/>
      <c r="E45" s="126"/>
      <c r="F45" s="126"/>
      <c r="G45" s="126"/>
      <c r="H45" s="127"/>
      <c r="I45" s="128"/>
      <c r="J45" s="126"/>
      <c r="K45" s="126"/>
      <c r="L45" s="126"/>
      <c r="M45" s="127"/>
      <c r="N45" s="128"/>
      <c r="O45" s="126"/>
      <c r="P45" s="126"/>
      <c r="Q45" s="126"/>
      <c r="R45" s="127"/>
    </row>
    <row r="46" spans="1:19" s="9" customFormat="1" ht="16.5" customHeight="1">
      <c r="A46" s="118"/>
      <c r="B46" s="63" t="s">
        <v>684</v>
      </c>
      <c r="C46" s="122"/>
      <c r="D46" s="86"/>
      <c r="E46" s="86"/>
      <c r="F46" s="86"/>
      <c r="G46" s="86"/>
      <c r="H46" s="87"/>
      <c r="I46" s="88"/>
      <c r="J46" s="86"/>
      <c r="K46" s="86"/>
      <c r="L46" s="86"/>
      <c r="M46" s="87"/>
      <c r="N46" s="88"/>
      <c r="O46" s="86"/>
      <c r="P46" s="86"/>
      <c r="Q46" s="86"/>
      <c r="R46" s="87"/>
      <c r="S46" s="28"/>
    </row>
    <row r="47" spans="1:19" ht="12.75" customHeight="1">
      <c r="A47" s="118" t="s">
        <v>28</v>
      </c>
      <c r="B47" s="121" t="s">
        <v>81</v>
      </c>
      <c r="C47" s="122" t="s">
        <v>82</v>
      </c>
      <c r="D47" s="123">
        <v>0.06</v>
      </c>
      <c r="E47" s="123">
        <v>0.32</v>
      </c>
      <c r="F47" s="123">
        <v>0.06</v>
      </c>
      <c r="G47" s="123">
        <v>0.06</v>
      </c>
      <c r="H47" s="129">
        <v>0.06</v>
      </c>
      <c r="I47" s="125">
        <v>0.062</v>
      </c>
      <c r="J47" s="123">
        <v>0.19</v>
      </c>
      <c r="K47" s="123">
        <v>0.062</v>
      </c>
      <c r="L47" s="123">
        <v>0.062</v>
      </c>
      <c r="M47" s="129">
        <v>0.062</v>
      </c>
      <c r="N47" s="125">
        <v>0.059</v>
      </c>
      <c r="O47" s="123">
        <v>0.19</v>
      </c>
      <c r="P47" s="123">
        <v>0.059</v>
      </c>
      <c r="Q47" s="123">
        <v>0.059</v>
      </c>
      <c r="R47" s="129">
        <v>0.059</v>
      </c>
      <c r="S47" s="53">
        <f t="shared" si="0"/>
        <v>1</v>
      </c>
    </row>
    <row r="48" spans="1:19" ht="12.75" customHeight="1">
      <c r="A48" s="118" t="s">
        <v>28</v>
      </c>
      <c r="B48" s="121" t="s">
        <v>83</v>
      </c>
      <c r="C48" s="122" t="s">
        <v>84</v>
      </c>
      <c r="D48" s="123">
        <v>0.08</v>
      </c>
      <c r="E48" s="123">
        <v>0.19</v>
      </c>
      <c r="F48" s="123">
        <v>0.11</v>
      </c>
      <c r="G48" s="123">
        <v>0.11</v>
      </c>
      <c r="H48" s="129">
        <v>0.08</v>
      </c>
      <c r="I48" s="125">
        <v>0.08</v>
      </c>
      <c r="J48" s="123">
        <v>0.22</v>
      </c>
      <c r="K48" s="123">
        <v>0.1</v>
      </c>
      <c r="L48" s="123">
        <v>0.1</v>
      </c>
      <c r="M48" s="129">
        <v>0.09</v>
      </c>
      <c r="N48" s="125">
        <v>0.08</v>
      </c>
      <c r="O48" s="123">
        <v>0.26</v>
      </c>
      <c r="P48" s="123">
        <v>0.1</v>
      </c>
      <c r="Q48" s="123">
        <v>0.1</v>
      </c>
      <c r="R48" s="129">
        <v>0.1</v>
      </c>
      <c r="S48" s="53">
        <f t="shared" si="0"/>
        <v>1</v>
      </c>
    </row>
    <row r="49" spans="1:19" ht="12.75" customHeight="1">
      <c r="A49" s="118" t="s">
        <v>28</v>
      </c>
      <c r="B49" s="121" t="s">
        <v>85</v>
      </c>
      <c r="C49" s="122" t="s">
        <v>86</v>
      </c>
      <c r="D49" s="123">
        <v>0.1</v>
      </c>
      <c r="E49" s="123">
        <v>0.19</v>
      </c>
      <c r="F49" s="123">
        <v>0.11</v>
      </c>
      <c r="G49" s="123">
        <v>0.11</v>
      </c>
      <c r="H49" s="129">
        <v>0.186</v>
      </c>
      <c r="I49" s="125">
        <v>0.08</v>
      </c>
      <c r="J49" s="123">
        <v>0.22</v>
      </c>
      <c r="K49" s="123">
        <v>0.1</v>
      </c>
      <c r="L49" s="123">
        <v>0.1</v>
      </c>
      <c r="M49" s="129">
        <v>0.2</v>
      </c>
      <c r="N49" s="125">
        <v>0.09</v>
      </c>
      <c r="O49" s="123">
        <v>0.26</v>
      </c>
      <c r="P49" s="123">
        <v>0.1</v>
      </c>
      <c r="Q49" s="123">
        <v>0.1</v>
      </c>
      <c r="R49" s="129">
        <v>0.2</v>
      </c>
      <c r="S49" s="53">
        <f t="shared" si="0"/>
        <v>1</v>
      </c>
    </row>
    <row r="50" spans="1:19" ht="12.75" customHeight="1">
      <c r="A50" s="118" t="s">
        <v>28</v>
      </c>
      <c r="B50" s="121" t="s">
        <v>87</v>
      </c>
      <c r="C50" s="122" t="s">
        <v>88</v>
      </c>
      <c r="D50" s="123">
        <v>0.08</v>
      </c>
      <c r="E50" s="123">
        <v>0.2</v>
      </c>
      <c r="F50" s="123">
        <v>0.08</v>
      </c>
      <c r="G50" s="123">
        <v>0.08</v>
      </c>
      <c r="H50" s="129">
        <v>0.08</v>
      </c>
      <c r="I50" s="125">
        <v>0.08</v>
      </c>
      <c r="J50" s="123">
        <v>0.08</v>
      </c>
      <c r="K50" s="123">
        <v>0.08</v>
      </c>
      <c r="L50" s="123">
        <v>0.08</v>
      </c>
      <c r="M50" s="129">
        <v>0.08</v>
      </c>
      <c r="N50" s="125">
        <v>0.08</v>
      </c>
      <c r="O50" s="123">
        <v>0.08</v>
      </c>
      <c r="P50" s="123">
        <v>0.08</v>
      </c>
      <c r="Q50" s="123">
        <v>0.08</v>
      </c>
      <c r="R50" s="129">
        <v>0.08</v>
      </c>
      <c r="S50" s="53">
        <f t="shared" si="0"/>
        <v>1</v>
      </c>
    </row>
    <row r="51" spans="1:19" ht="12.75" customHeight="1">
      <c r="A51" s="118" t="s">
        <v>46</v>
      </c>
      <c r="B51" s="121" t="s">
        <v>617</v>
      </c>
      <c r="C51" s="122" t="s">
        <v>89</v>
      </c>
      <c r="D51" s="123" t="s">
        <v>686</v>
      </c>
      <c r="E51" s="123" t="s">
        <v>686</v>
      </c>
      <c r="F51" s="123">
        <v>0.11</v>
      </c>
      <c r="G51" s="123">
        <v>0.11</v>
      </c>
      <c r="H51" s="129" t="s">
        <v>686</v>
      </c>
      <c r="I51" s="125" t="s">
        <v>686</v>
      </c>
      <c r="J51" s="123" t="s">
        <v>686</v>
      </c>
      <c r="K51" s="123">
        <v>0.09</v>
      </c>
      <c r="L51" s="123">
        <v>0.09</v>
      </c>
      <c r="M51" s="129" t="s">
        <v>686</v>
      </c>
      <c r="N51" s="125" t="s">
        <v>686</v>
      </c>
      <c r="O51" s="123" t="s">
        <v>686</v>
      </c>
      <c r="P51" s="123">
        <v>0.09</v>
      </c>
      <c r="Q51" s="123">
        <v>0.09</v>
      </c>
      <c r="R51" s="129" t="s">
        <v>686</v>
      </c>
      <c r="S51" s="53">
        <f t="shared" si="0"/>
        <v>1</v>
      </c>
    </row>
    <row r="52" spans="1:18" ht="12.75" customHeight="1">
      <c r="A52" s="118"/>
      <c r="B52" s="130"/>
      <c r="C52" s="122"/>
      <c r="D52" s="126"/>
      <c r="E52" s="126"/>
      <c r="F52" s="126"/>
      <c r="G52" s="126"/>
      <c r="H52" s="127"/>
      <c r="I52" s="128"/>
      <c r="J52" s="126"/>
      <c r="K52" s="126"/>
      <c r="L52" s="126"/>
      <c r="M52" s="127"/>
      <c r="N52" s="128"/>
      <c r="O52" s="126"/>
      <c r="P52" s="126"/>
      <c r="Q52" s="126"/>
      <c r="R52" s="127"/>
    </row>
    <row r="53" spans="1:19" s="9" customFormat="1" ht="16.5" customHeight="1">
      <c r="A53" s="118"/>
      <c r="B53" s="63" t="s">
        <v>493</v>
      </c>
      <c r="C53" s="122"/>
      <c r="D53" s="86"/>
      <c r="E53" s="86"/>
      <c r="F53" s="86"/>
      <c r="G53" s="86"/>
      <c r="H53" s="87"/>
      <c r="I53" s="88"/>
      <c r="J53" s="86"/>
      <c r="K53" s="86"/>
      <c r="L53" s="86"/>
      <c r="M53" s="87"/>
      <c r="N53" s="88"/>
      <c r="O53" s="86"/>
      <c r="P53" s="86"/>
      <c r="Q53" s="86"/>
      <c r="R53" s="87"/>
      <c r="S53" s="28"/>
    </row>
    <row r="54" spans="1:19" ht="12.75" customHeight="1">
      <c r="A54" s="118" t="s">
        <v>28</v>
      </c>
      <c r="B54" s="121" t="s">
        <v>90</v>
      </c>
      <c r="C54" s="122" t="s">
        <v>91</v>
      </c>
      <c r="D54" s="123">
        <v>0.17</v>
      </c>
      <c r="E54" s="123">
        <v>0.19</v>
      </c>
      <c r="F54" s="123" t="s">
        <v>686</v>
      </c>
      <c r="G54" s="123" t="s">
        <v>686</v>
      </c>
      <c r="H54" s="129">
        <v>0.1</v>
      </c>
      <c r="I54" s="125">
        <v>0.062</v>
      </c>
      <c r="J54" s="123">
        <v>0.062</v>
      </c>
      <c r="K54" s="123" t="s">
        <v>686</v>
      </c>
      <c r="L54" s="123" t="s">
        <v>686</v>
      </c>
      <c r="M54" s="129">
        <v>0.051</v>
      </c>
      <c r="N54" s="125">
        <v>0.059</v>
      </c>
      <c r="O54" s="123">
        <v>0.059</v>
      </c>
      <c r="P54" s="123" t="s">
        <v>686</v>
      </c>
      <c r="Q54" s="123" t="s">
        <v>686</v>
      </c>
      <c r="R54" s="129">
        <v>0.046</v>
      </c>
      <c r="S54" s="53">
        <f t="shared" si="0"/>
        <v>1</v>
      </c>
    </row>
    <row r="55" spans="1:19" ht="12.75" customHeight="1">
      <c r="A55" s="118" t="s">
        <v>28</v>
      </c>
      <c r="B55" s="121" t="s">
        <v>92</v>
      </c>
      <c r="C55" s="122" t="s">
        <v>93</v>
      </c>
      <c r="D55" s="123">
        <v>0.06</v>
      </c>
      <c r="E55" s="123" t="s">
        <v>688</v>
      </c>
      <c r="F55" s="123" t="s">
        <v>688</v>
      </c>
      <c r="G55" s="123" t="s">
        <v>688</v>
      </c>
      <c r="H55" s="129">
        <v>0.05</v>
      </c>
      <c r="I55" s="125">
        <v>0.06</v>
      </c>
      <c r="J55" s="123" t="s">
        <v>688</v>
      </c>
      <c r="K55" s="123" t="s">
        <v>688</v>
      </c>
      <c r="L55" s="123" t="s">
        <v>688</v>
      </c>
      <c r="M55" s="129">
        <v>0.06</v>
      </c>
      <c r="N55" s="125">
        <v>0.06</v>
      </c>
      <c r="O55" s="123" t="s">
        <v>688</v>
      </c>
      <c r="P55" s="123" t="s">
        <v>688</v>
      </c>
      <c r="Q55" s="123" t="s">
        <v>688</v>
      </c>
      <c r="R55" s="129">
        <v>0.06</v>
      </c>
      <c r="S55" s="53">
        <f t="shared" si="0"/>
        <v>1</v>
      </c>
    </row>
    <row r="56" spans="1:19" ht="12.75" customHeight="1">
      <c r="A56" s="118" t="s">
        <v>28</v>
      </c>
      <c r="B56" s="121" t="s">
        <v>618</v>
      </c>
      <c r="C56" s="122" t="s">
        <v>94</v>
      </c>
      <c r="D56" s="123">
        <v>0.083</v>
      </c>
      <c r="E56" s="123">
        <v>0</v>
      </c>
      <c r="F56" s="123">
        <v>0</v>
      </c>
      <c r="G56" s="123">
        <v>0</v>
      </c>
      <c r="H56" s="129">
        <v>0</v>
      </c>
      <c r="I56" s="125">
        <v>0.03</v>
      </c>
      <c r="J56" s="123">
        <v>0.083</v>
      </c>
      <c r="K56" s="123">
        <v>0</v>
      </c>
      <c r="L56" s="123">
        <v>0</v>
      </c>
      <c r="M56" s="129">
        <v>0</v>
      </c>
      <c r="N56" s="125">
        <v>0</v>
      </c>
      <c r="O56" s="123">
        <v>0.03</v>
      </c>
      <c r="P56" s="123">
        <v>0</v>
      </c>
      <c r="Q56" s="123">
        <v>0</v>
      </c>
      <c r="R56" s="129">
        <v>0</v>
      </c>
      <c r="S56" s="53">
        <f t="shared" si="0"/>
        <v>1</v>
      </c>
    </row>
    <row r="57" spans="1:19" ht="12.75" customHeight="1">
      <c r="A57" s="118" t="s">
        <v>28</v>
      </c>
      <c r="B57" s="121" t="s">
        <v>619</v>
      </c>
      <c r="C57" s="122" t="s">
        <v>95</v>
      </c>
      <c r="D57" s="123">
        <v>0.254</v>
      </c>
      <c r="E57" s="123">
        <v>0</v>
      </c>
      <c r="F57" s="123">
        <v>0</v>
      </c>
      <c r="G57" s="123">
        <v>0</v>
      </c>
      <c r="H57" s="129">
        <v>0.06</v>
      </c>
      <c r="I57" s="125">
        <v>0</v>
      </c>
      <c r="J57" s="123">
        <v>0</v>
      </c>
      <c r="K57" s="123">
        <v>0</v>
      </c>
      <c r="L57" s="123">
        <v>0</v>
      </c>
      <c r="M57" s="129">
        <v>0</v>
      </c>
      <c r="N57" s="125">
        <v>0</v>
      </c>
      <c r="O57" s="123">
        <v>0</v>
      </c>
      <c r="P57" s="123">
        <v>0</v>
      </c>
      <c r="Q57" s="123">
        <v>0</v>
      </c>
      <c r="R57" s="129">
        <v>0</v>
      </c>
      <c r="S57" s="53">
        <f t="shared" si="0"/>
        <v>1</v>
      </c>
    </row>
    <row r="58" spans="1:19" ht="12.75" customHeight="1">
      <c r="A58" s="118" t="s">
        <v>28</v>
      </c>
      <c r="B58" s="121" t="s">
        <v>96</v>
      </c>
      <c r="C58" s="122" t="s">
        <v>97</v>
      </c>
      <c r="D58" s="123">
        <v>-0.55</v>
      </c>
      <c r="E58" s="123" t="s">
        <v>686</v>
      </c>
      <c r="F58" s="123" t="s">
        <v>686</v>
      </c>
      <c r="G58" s="123" t="s">
        <v>686</v>
      </c>
      <c r="H58" s="129">
        <v>0.05</v>
      </c>
      <c r="I58" s="125">
        <v>0.09</v>
      </c>
      <c r="J58" s="123" t="s">
        <v>686</v>
      </c>
      <c r="K58" s="123" t="s">
        <v>686</v>
      </c>
      <c r="L58" s="123" t="s">
        <v>686</v>
      </c>
      <c r="M58" s="129">
        <v>0.07</v>
      </c>
      <c r="N58" s="125">
        <v>0.08</v>
      </c>
      <c r="O58" s="123" t="s">
        <v>686</v>
      </c>
      <c r="P58" s="123" t="s">
        <v>686</v>
      </c>
      <c r="Q58" s="123" t="s">
        <v>686</v>
      </c>
      <c r="R58" s="129">
        <v>0.08</v>
      </c>
      <c r="S58" s="53">
        <f t="shared" si="0"/>
        <v>1</v>
      </c>
    </row>
    <row r="59" spans="1:19" ht="12.75" customHeight="1">
      <c r="A59" s="118" t="s">
        <v>28</v>
      </c>
      <c r="B59" s="121" t="s">
        <v>98</v>
      </c>
      <c r="C59" s="122" t="s">
        <v>99</v>
      </c>
      <c r="D59" s="123">
        <v>0.023</v>
      </c>
      <c r="E59" s="123" t="s">
        <v>686</v>
      </c>
      <c r="F59" s="123" t="s">
        <v>686</v>
      </c>
      <c r="G59" s="123" t="s">
        <v>686</v>
      </c>
      <c r="H59" s="129">
        <v>0.06</v>
      </c>
      <c r="I59" s="125">
        <v>0.06</v>
      </c>
      <c r="J59" s="123" t="s">
        <v>686</v>
      </c>
      <c r="K59" s="123" t="s">
        <v>686</v>
      </c>
      <c r="L59" s="123" t="s">
        <v>686</v>
      </c>
      <c r="M59" s="129">
        <v>0.06</v>
      </c>
      <c r="N59" s="125">
        <v>0.06</v>
      </c>
      <c r="O59" s="123" t="s">
        <v>686</v>
      </c>
      <c r="P59" s="123" t="s">
        <v>686</v>
      </c>
      <c r="Q59" s="123" t="s">
        <v>686</v>
      </c>
      <c r="R59" s="129">
        <v>0.06</v>
      </c>
      <c r="S59" s="53">
        <f t="shared" si="0"/>
        <v>1</v>
      </c>
    </row>
    <row r="60" spans="1:19" ht="12.75" customHeight="1">
      <c r="A60" s="118" t="s">
        <v>28</v>
      </c>
      <c r="B60" s="121" t="s">
        <v>100</v>
      </c>
      <c r="C60" s="122" t="s">
        <v>101</v>
      </c>
      <c r="D60" s="123">
        <v>0.057</v>
      </c>
      <c r="E60" s="123">
        <v>0.22</v>
      </c>
      <c r="F60" s="123">
        <v>0</v>
      </c>
      <c r="G60" s="123">
        <v>0</v>
      </c>
      <c r="H60" s="129">
        <v>0.1</v>
      </c>
      <c r="I60" s="125">
        <v>0.062</v>
      </c>
      <c r="J60" s="123">
        <v>0.2</v>
      </c>
      <c r="K60" s="123">
        <v>0</v>
      </c>
      <c r="L60" s="123">
        <v>0</v>
      </c>
      <c r="M60" s="129">
        <v>0.062</v>
      </c>
      <c r="N60" s="125">
        <v>0.059</v>
      </c>
      <c r="O60" s="123">
        <v>0.18</v>
      </c>
      <c r="P60" s="123">
        <v>0</v>
      </c>
      <c r="Q60" s="123">
        <v>0</v>
      </c>
      <c r="R60" s="129">
        <v>0.059</v>
      </c>
      <c r="S60" s="53">
        <f t="shared" si="0"/>
        <v>1</v>
      </c>
    </row>
    <row r="61" spans="1:19" ht="12.75" customHeight="1">
      <c r="A61" s="118" t="s">
        <v>46</v>
      </c>
      <c r="B61" s="121" t="s">
        <v>620</v>
      </c>
      <c r="C61" s="122" t="s">
        <v>103</v>
      </c>
      <c r="D61" s="123">
        <v>0</v>
      </c>
      <c r="E61" s="123">
        <v>0</v>
      </c>
      <c r="F61" s="123">
        <v>0</v>
      </c>
      <c r="G61" s="123">
        <v>0</v>
      </c>
      <c r="H61" s="129">
        <v>0</v>
      </c>
      <c r="I61" s="125">
        <v>0</v>
      </c>
      <c r="J61" s="123">
        <v>0</v>
      </c>
      <c r="K61" s="123">
        <v>0.12</v>
      </c>
      <c r="L61" s="123">
        <v>0.1343</v>
      </c>
      <c r="M61" s="129">
        <v>0</v>
      </c>
      <c r="N61" s="125">
        <v>0</v>
      </c>
      <c r="O61" s="123">
        <v>0</v>
      </c>
      <c r="P61" s="123">
        <v>0</v>
      </c>
      <c r="Q61" s="123">
        <v>0.118</v>
      </c>
      <c r="R61" s="129">
        <v>0</v>
      </c>
      <c r="S61" s="53">
        <f t="shared" si="0"/>
        <v>1</v>
      </c>
    </row>
    <row r="62" spans="1:18" ht="12.75" customHeight="1">
      <c r="A62" s="118"/>
      <c r="B62" s="121"/>
      <c r="C62" s="122"/>
      <c r="D62" s="126"/>
      <c r="E62" s="126"/>
      <c r="F62" s="126"/>
      <c r="G62" s="126"/>
      <c r="H62" s="127"/>
      <c r="I62" s="128"/>
      <c r="J62" s="126"/>
      <c r="K62" s="126"/>
      <c r="L62" s="126"/>
      <c r="M62" s="127"/>
      <c r="N62" s="128"/>
      <c r="O62" s="126"/>
      <c r="P62" s="126"/>
      <c r="Q62" s="126"/>
      <c r="R62" s="127"/>
    </row>
    <row r="63" spans="1:19" s="9" customFormat="1" ht="16.5" customHeight="1">
      <c r="A63" s="118"/>
      <c r="B63" s="63" t="s">
        <v>494</v>
      </c>
      <c r="C63" s="122"/>
      <c r="D63" s="86"/>
      <c r="E63" s="86"/>
      <c r="F63" s="86"/>
      <c r="G63" s="86"/>
      <c r="H63" s="87"/>
      <c r="I63" s="88"/>
      <c r="J63" s="86"/>
      <c r="K63" s="86"/>
      <c r="L63" s="86"/>
      <c r="M63" s="87"/>
      <c r="N63" s="88"/>
      <c r="O63" s="86"/>
      <c r="P63" s="86"/>
      <c r="Q63" s="86"/>
      <c r="R63" s="87"/>
      <c r="S63" s="28"/>
    </row>
    <row r="64" spans="1:19" ht="12.75" customHeight="1">
      <c r="A64" s="118" t="s">
        <v>28</v>
      </c>
      <c r="B64" s="121" t="s">
        <v>104</v>
      </c>
      <c r="C64" s="122" t="s">
        <v>105</v>
      </c>
      <c r="D64" s="126"/>
      <c r="E64" s="126"/>
      <c r="F64" s="126"/>
      <c r="G64" s="126"/>
      <c r="H64" s="127"/>
      <c r="I64" s="128"/>
      <c r="J64" s="126"/>
      <c r="K64" s="126"/>
      <c r="L64" s="126"/>
      <c r="M64" s="127"/>
      <c r="N64" s="128"/>
      <c r="O64" s="126"/>
      <c r="P64" s="126"/>
      <c r="Q64" s="126"/>
      <c r="R64" s="127"/>
      <c r="S64" s="53">
        <f t="shared" si="0"/>
        <v>0</v>
      </c>
    </row>
    <row r="65" spans="1:19" ht="12.75" customHeight="1">
      <c r="A65" s="118" t="s">
        <v>28</v>
      </c>
      <c r="B65" s="121" t="s">
        <v>106</v>
      </c>
      <c r="C65" s="122" t="s">
        <v>107</v>
      </c>
      <c r="D65" s="123">
        <v>0.07</v>
      </c>
      <c r="E65" s="123">
        <v>0.07</v>
      </c>
      <c r="F65" s="123">
        <v>0.07</v>
      </c>
      <c r="G65" s="123">
        <v>0.07</v>
      </c>
      <c r="H65" s="129">
        <v>0.07</v>
      </c>
      <c r="I65" s="125">
        <v>0.07</v>
      </c>
      <c r="J65" s="123">
        <v>0.07</v>
      </c>
      <c r="K65" s="123">
        <v>0.07</v>
      </c>
      <c r="L65" s="123">
        <v>0.07</v>
      </c>
      <c r="M65" s="129">
        <v>0.07</v>
      </c>
      <c r="N65" s="125">
        <v>0.07</v>
      </c>
      <c r="O65" s="123">
        <v>0.07</v>
      </c>
      <c r="P65" s="123">
        <v>0.07</v>
      </c>
      <c r="Q65" s="123">
        <v>0.07</v>
      </c>
      <c r="R65" s="129">
        <v>0.07</v>
      </c>
      <c r="S65" s="53">
        <f t="shared" si="0"/>
        <v>1</v>
      </c>
    </row>
    <row r="66" spans="1:19" ht="12.75" customHeight="1">
      <c r="A66" s="118" t="s">
        <v>46</v>
      </c>
      <c r="B66" s="121" t="s">
        <v>621</v>
      </c>
      <c r="C66" s="122" t="s">
        <v>108</v>
      </c>
      <c r="D66" s="123" t="s">
        <v>686</v>
      </c>
      <c r="E66" s="123" t="s">
        <v>686</v>
      </c>
      <c r="F66" s="123">
        <v>0.205</v>
      </c>
      <c r="G66" s="123">
        <v>0.455</v>
      </c>
      <c r="H66" s="129" t="s">
        <v>686</v>
      </c>
      <c r="I66" s="125" t="s">
        <v>686</v>
      </c>
      <c r="J66" s="123" t="s">
        <v>686</v>
      </c>
      <c r="K66" s="123">
        <v>0.045</v>
      </c>
      <c r="L66" s="123">
        <v>0.045</v>
      </c>
      <c r="M66" s="129" t="s">
        <v>686</v>
      </c>
      <c r="N66" s="125" t="s">
        <v>686</v>
      </c>
      <c r="O66" s="123" t="s">
        <v>686</v>
      </c>
      <c r="P66" s="123">
        <v>0.045</v>
      </c>
      <c r="Q66" s="123">
        <v>0.045</v>
      </c>
      <c r="R66" s="129" t="s">
        <v>686</v>
      </c>
      <c r="S66" s="53">
        <f t="shared" si="0"/>
        <v>1</v>
      </c>
    </row>
    <row r="67" spans="1:18" ht="12.75" customHeight="1" hidden="1">
      <c r="A67" s="118"/>
      <c r="B67" s="121"/>
      <c r="C67" s="122"/>
      <c r="D67" s="126"/>
      <c r="E67" s="126"/>
      <c r="F67" s="126"/>
      <c r="G67" s="126"/>
      <c r="H67" s="127"/>
      <c r="I67" s="128"/>
      <c r="J67" s="126"/>
      <c r="K67" s="126"/>
      <c r="L67" s="126"/>
      <c r="M67" s="127"/>
      <c r="N67" s="128"/>
      <c r="O67" s="126"/>
      <c r="P67" s="126"/>
      <c r="Q67" s="126"/>
      <c r="R67" s="127"/>
    </row>
    <row r="68" spans="1:19" s="9" customFormat="1" ht="16.5" customHeight="1" hidden="1">
      <c r="A68" s="64">
        <f>COUNTIF(A10:A66,"A")+COUNTIF(A10:A66,"b")+COUNTIF(A10:A66,"c")</f>
        <v>45</v>
      </c>
      <c r="B68" s="61" t="s">
        <v>531</v>
      </c>
      <c r="C68" s="122"/>
      <c r="D68" s="89">
        <f>IF(ISERROR(AVERAGE(D64:D66,D54:D61,D47:D51,D36:D44,D25:D33,D13:D22,D10)),0,AVERAGE(D64:D66,D54:D61,D47:D51,D36:D44,D25:D33,D13:D22,D10))</f>
        <v>0.0921634188034188</v>
      </c>
      <c r="E68" s="89">
        <f aca="true" t="shared" si="1" ref="E68:R68">IF(ISERROR(AVERAGE(E64:E66,E54:E61,E47:E51,E36:E44,E25:E33,E13:E22,E10)),0,AVERAGE(E64:E66,E54:E61,E47:E51,E36:E44,E25:E33,E13:E22,E10))</f>
        <v>0.16351666666666664</v>
      </c>
      <c r="F68" s="89">
        <f t="shared" si="1"/>
        <v>0.06344473684210528</v>
      </c>
      <c r="G68" s="89">
        <f t="shared" si="1"/>
        <v>0.3928684210526316</v>
      </c>
      <c r="H68" s="90">
        <f t="shared" si="1"/>
        <v>0.0909575</v>
      </c>
      <c r="I68" s="91">
        <f t="shared" si="1"/>
        <v>0.06793264957264958</v>
      </c>
      <c r="J68" s="89">
        <f t="shared" si="1"/>
        <v>0.11883333333333332</v>
      </c>
      <c r="K68" s="89">
        <f t="shared" si="1"/>
        <v>0.05254054054054055</v>
      </c>
      <c r="L68" s="89">
        <f t="shared" si="1"/>
        <v>0.05535945945945946</v>
      </c>
      <c r="M68" s="90">
        <f t="shared" si="1"/>
        <v>0.06464102564102565</v>
      </c>
      <c r="N68" s="91">
        <f t="shared" si="1"/>
        <v>0.06603521367521367</v>
      </c>
      <c r="O68" s="89">
        <f t="shared" si="1"/>
        <v>0.11375277777777779</v>
      </c>
      <c r="P68" s="89">
        <f t="shared" si="1"/>
        <v>0.04856756756756757</v>
      </c>
      <c r="Q68" s="89">
        <f t="shared" si="1"/>
        <v>0.05421621621621621</v>
      </c>
      <c r="R68" s="90">
        <f t="shared" si="1"/>
        <v>0.05897435897435898</v>
      </c>
      <c r="S68" s="28">
        <f t="shared" si="0"/>
        <v>1</v>
      </c>
    </row>
    <row r="69" spans="1:18" ht="13.5" customHeight="1">
      <c r="A69" s="131"/>
      <c r="B69" s="132" t="s">
        <v>539</v>
      </c>
      <c r="C69" s="133">
        <f>COUNTIF(S10:S66,0)</f>
        <v>1</v>
      </c>
      <c r="D69" s="134"/>
      <c r="E69" s="134"/>
      <c r="F69" s="134"/>
      <c r="G69" s="134"/>
      <c r="H69" s="135"/>
      <c r="I69" s="136"/>
      <c r="J69" s="134"/>
      <c r="K69" s="134"/>
      <c r="L69" s="134"/>
      <c r="M69" s="135"/>
      <c r="N69" s="136"/>
      <c r="O69" s="134"/>
      <c r="P69" s="134"/>
      <c r="Q69" s="134"/>
      <c r="R69" s="135"/>
    </row>
    <row r="70" spans="1:18" ht="13.5" customHeight="1">
      <c r="A70" s="118"/>
      <c r="B70" s="137"/>
      <c r="C70" s="138"/>
      <c r="D70" s="126"/>
      <c r="E70" s="126"/>
      <c r="F70" s="126"/>
      <c r="G70" s="126"/>
      <c r="H70" s="127"/>
      <c r="I70" s="128"/>
      <c r="J70" s="126"/>
      <c r="K70" s="126"/>
      <c r="L70" s="126"/>
      <c r="M70" s="127"/>
      <c r="N70" s="128"/>
      <c r="O70" s="126"/>
      <c r="P70" s="126"/>
      <c r="Q70" s="126"/>
      <c r="R70" s="127"/>
    </row>
    <row r="71" spans="1:19" s="9" customFormat="1" ht="12.75">
      <c r="A71" s="118"/>
      <c r="B71" s="61" t="s">
        <v>109</v>
      </c>
      <c r="C71" s="76"/>
      <c r="D71" s="126"/>
      <c r="E71" s="126"/>
      <c r="F71" s="126"/>
      <c r="G71" s="126"/>
      <c r="H71" s="127"/>
      <c r="I71" s="128"/>
      <c r="J71" s="126"/>
      <c r="K71" s="126"/>
      <c r="L71" s="126"/>
      <c r="M71" s="127"/>
      <c r="N71" s="128"/>
      <c r="O71" s="126"/>
      <c r="P71" s="126"/>
      <c r="Q71" s="126"/>
      <c r="R71" s="127"/>
      <c r="S71" s="28"/>
    </row>
    <row r="72" spans="1:18" ht="16.5" customHeight="1">
      <c r="A72" s="118"/>
      <c r="B72" s="61"/>
      <c r="C72" s="76"/>
      <c r="D72" s="126"/>
      <c r="E72" s="126"/>
      <c r="F72" s="126"/>
      <c r="G72" s="126"/>
      <c r="H72" s="127"/>
      <c r="I72" s="128"/>
      <c r="J72" s="126"/>
      <c r="K72" s="126"/>
      <c r="L72" s="126"/>
      <c r="M72" s="127"/>
      <c r="N72" s="128"/>
      <c r="O72" s="126"/>
      <c r="P72" s="126"/>
      <c r="Q72" s="126"/>
      <c r="R72" s="127"/>
    </row>
    <row r="73" spans="1:225" s="9" customFormat="1" ht="16.5" customHeight="1">
      <c r="A73" s="118"/>
      <c r="B73" s="63" t="s">
        <v>495</v>
      </c>
      <c r="C73" s="122"/>
      <c r="D73" s="86"/>
      <c r="E73" s="86"/>
      <c r="F73" s="86"/>
      <c r="G73" s="86"/>
      <c r="H73" s="92"/>
      <c r="I73" s="88"/>
      <c r="J73" s="86"/>
      <c r="K73" s="86"/>
      <c r="L73" s="86"/>
      <c r="M73" s="92"/>
      <c r="N73" s="88"/>
      <c r="O73" s="86"/>
      <c r="P73" s="86"/>
      <c r="Q73" s="86"/>
      <c r="R73" s="92"/>
      <c r="S73" s="28"/>
      <c r="HQ73" s="30"/>
    </row>
    <row r="74" spans="1:19" ht="12.75" customHeight="1">
      <c r="A74" s="118" t="s">
        <v>28</v>
      </c>
      <c r="B74" s="121" t="s">
        <v>110</v>
      </c>
      <c r="C74" s="122" t="s">
        <v>111</v>
      </c>
      <c r="D74" s="123">
        <v>0.125</v>
      </c>
      <c r="E74" s="123">
        <v>0.18</v>
      </c>
      <c r="F74" s="123">
        <v>0.1</v>
      </c>
      <c r="G74" s="123">
        <v>0.1</v>
      </c>
      <c r="H74" s="129">
        <v>0.1</v>
      </c>
      <c r="I74" s="125">
        <v>0.1</v>
      </c>
      <c r="J74" s="123">
        <v>0.2</v>
      </c>
      <c r="K74" s="123">
        <v>0.1</v>
      </c>
      <c r="L74" s="123">
        <v>0.08</v>
      </c>
      <c r="M74" s="129">
        <v>0.08</v>
      </c>
      <c r="N74" s="125">
        <v>0.17</v>
      </c>
      <c r="O74" s="123">
        <v>0.2</v>
      </c>
      <c r="P74" s="123">
        <v>0.1</v>
      </c>
      <c r="Q74" s="123">
        <v>0.08</v>
      </c>
      <c r="R74" s="129">
        <v>0.08</v>
      </c>
      <c r="S74" s="53">
        <f aca="true" t="shared" si="2" ref="S74:S135">IF(AND(D74=0,E74=0,F74=0,G74=0,H74=0,I74=0,J74=0,K74=0,L74=0,M74=0,N74=0,O74=0,P74=0,Q74=0,R74=0),0,1)</f>
        <v>1</v>
      </c>
    </row>
    <row r="75" spans="1:19" ht="12.75" customHeight="1">
      <c r="A75" s="118" t="s">
        <v>28</v>
      </c>
      <c r="B75" s="121" t="s">
        <v>112</v>
      </c>
      <c r="C75" s="122" t="s">
        <v>113</v>
      </c>
      <c r="D75" s="123">
        <v>0.1</v>
      </c>
      <c r="E75" s="123">
        <v>0.34</v>
      </c>
      <c r="F75" s="123">
        <v>0.1</v>
      </c>
      <c r="G75" s="123">
        <v>0.06</v>
      </c>
      <c r="H75" s="129">
        <v>0.06</v>
      </c>
      <c r="I75" s="125">
        <v>0.1</v>
      </c>
      <c r="J75" s="123">
        <v>0.36</v>
      </c>
      <c r="K75" s="123">
        <v>0.1</v>
      </c>
      <c r="L75" s="123">
        <v>0.06</v>
      </c>
      <c r="M75" s="129">
        <v>0.06</v>
      </c>
      <c r="N75" s="125">
        <v>0.1</v>
      </c>
      <c r="O75" s="123">
        <v>0.38</v>
      </c>
      <c r="P75" s="123">
        <v>0.1</v>
      </c>
      <c r="Q75" s="123">
        <v>0.06</v>
      </c>
      <c r="R75" s="129">
        <v>0.06</v>
      </c>
      <c r="S75" s="53">
        <f t="shared" si="2"/>
        <v>1</v>
      </c>
    </row>
    <row r="76" spans="1:19" ht="12.75" customHeight="1">
      <c r="A76" s="118" t="s">
        <v>28</v>
      </c>
      <c r="B76" s="121" t="s">
        <v>114</v>
      </c>
      <c r="C76" s="122" t="s">
        <v>115</v>
      </c>
      <c r="D76" s="123">
        <v>-0.8731555</v>
      </c>
      <c r="E76" s="123">
        <v>0</v>
      </c>
      <c r="F76" s="123">
        <v>0.0993031</v>
      </c>
      <c r="G76" s="123">
        <v>0.0991427</v>
      </c>
      <c r="H76" s="129">
        <v>0.0887091</v>
      </c>
      <c r="I76" s="125">
        <v>0</v>
      </c>
      <c r="J76" s="123">
        <v>0</v>
      </c>
      <c r="K76" s="123">
        <v>0</v>
      </c>
      <c r="L76" s="123">
        <v>0</v>
      </c>
      <c r="M76" s="129">
        <v>0</v>
      </c>
      <c r="N76" s="125">
        <v>0</v>
      </c>
      <c r="O76" s="123">
        <v>0</v>
      </c>
      <c r="P76" s="123">
        <v>0</v>
      </c>
      <c r="Q76" s="123">
        <v>0</v>
      </c>
      <c r="R76" s="129">
        <v>0</v>
      </c>
      <c r="S76" s="53">
        <f t="shared" si="2"/>
        <v>1</v>
      </c>
    </row>
    <row r="77" spans="1:19" ht="12.75" customHeight="1">
      <c r="A77" s="118" t="s">
        <v>46</v>
      </c>
      <c r="B77" s="121" t="s">
        <v>622</v>
      </c>
      <c r="C77" s="122" t="s">
        <v>116</v>
      </c>
      <c r="D77" s="123" t="s">
        <v>686</v>
      </c>
      <c r="E77" s="123" t="s">
        <v>686</v>
      </c>
      <c r="F77" s="123" t="s">
        <v>686</v>
      </c>
      <c r="G77" s="123" t="s">
        <v>686</v>
      </c>
      <c r="H77" s="129" t="s">
        <v>686</v>
      </c>
      <c r="I77" s="125" t="s">
        <v>686</v>
      </c>
      <c r="J77" s="123" t="s">
        <v>686</v>
      </c>
      <c r="K77" s="123" t="s">
        <v>686</v>
      </c>
      <c r="L77" s="123" t="s">
        <v>686</v>
      </c>
      <c r="M77" s="129" t="s">
        <v>686</v>
      </c>
      <c r="N77" s="125" t="s">
        <v>686</v>
      </c>
      <c r="O77" s="123" t="s">
        <v>686</v>
      </c>
      <c r="P77" s="123" t="s">
        <v>686</v>
      </c>
      <c r="Q77" s="123" t="s">
        <v>686</v>
      </c>
      <c r="R77" s="129" t="s">
        <v>686</v>
      </c>
      <c r="S77" s="53">
        <f t="shared" si="2"/>
        <v>1</v>
      </c>
    </row>
    <row r="78" spans="1:18" ht="12.75" customHeight="1">
      <c r="A78" s="118"/>
      <c r="B78" s="130"/>
      <c r="C78" s="122"/>
      <c r="D78" s="123"/>
      <c r="E78" s="123"/>
      <c r="F78" s="123"/>
      <c r="G78" s="123"/>
      <c r="H78" s="129"/>
      <c r="I78" s="125"/>
      <c r="J78" s="123"/>
      <c r="K78" s="123"/>
      <c r="L78" s="123"/>
      <c r="M78" s="129"/>
      <c r="N78" s="125"/>
      <c r="O78" s="123"/>
      <c r="P78" s="123"/>
      <c r="Q78" s="123"/>
      <c r="R78" s="129"/>
    </row>
    <row r="79" spans="1:19" s="9" customFormat="1" ht="16.5" customHeight="1">
      <c r="A79" s="118"/>
      <c r="B79" s="63" t="s">
        <v>496</v>
      </c>
      <c r="C79" s="122"/>
      <c r="D79" s="89"/>
      <c r="E79" s="89"/>
      <c r="F79" s="89"/>
      <c r="G79" s="89"/>
      <c r="H79" s="93"/>
      <c r="I79" s="91"/>
      <c r="J79" s="89"/>
      <c r="K79" s="89"/>
      <c r="L79" s="89"/>
      <c r="M79" s="93"/>
      <c r="N79" s="91"/>
      <c r="O79" s="89"/>
      <c r="P79" s="89"/>
      <c r="Q79" s="89"/>
      <c r="R79" s="93"/>
      <c r="S79" s="28"/>
    </row>
    <row r="80" spans="1:19" ht="12.75" customHeight="1">
      <c r="A80" s="118" t="s">
        <v>28</v>
      </c>
      <c r="B80" s="121" t="s">
        <v>623</v>
      </c>
      <c r="C80" s="122" t="s">
        <v>117</v>
      </c>
      <c r="D80" s="123">
        <v>0.01065</v>
      </c>
      <c r="E80" s="123">
        <v>0.01065</v>
      </c>
      <c r="F80" s="123">
        <v>0.01065</v>
      </c>
      <c r="G80" s="123">
        <v>0.01065</v>
      </c>
      <c r="H80" s="129">
        <v>0.01065</v>
      </c>
      <c r="I80" s="125">
        <v>0.01065</v>
      </c>
      <c r="J80" s="123">
        <v>0.01065</v>
      </c>
      <c r="K80" s="123">
        <v>0.01065</v>
      </c>
      <c r="L80" s="123">
        <v>0.01065</v>
      </c>
      <c r="M80" s="129">
        <v>0.01065</v>
      </c>
      <c r="N80" s="125">
        <v>0.01065</v>
      </c>
      <c r="O80" s="123">
        <v>0.01065</v>
      </c>
      <c r="P80" s="123">
        <v>0.01065</v>
      </c>
      <c r="Q80" s="123">
        <v>0.01065</v>
      </c>
      <c r="R80" s="129">
        <v>0.01065</v>
      </c>
      <c r="S80" s="53">
        <f t="shared" si="2"/>
        <v>1</v>
      </c>
    </row>
    <row r="81" spans="1:19" ht="12.75" customHeight="1">
      <c r="A81" s="118" t="s">
        <v>28</v>
      </c>
      <c r="B81" s="121" t="s">
        <v>118</v>
      </c>
      <c r="C81" s="122" t="s">
        <v>119</v>
      </c>
      <c r="D81" s="123">
        <v>0.13</v>
      </c>
      <c r="E81" s="123">
        <v>0.289</v>
      </c>
      <c r="F81" s="123">
        <v>0.15</v>
      </c>
      <c r="G81" s="123">
        <v>0.13</v>
      </c>
      <c r="H81" s="129" t="s">
        <v>686</v>
      </c>
      <c r="I81" s="125">
        <v>0.1</v>
      </c>
      <c r="J81" s="123">
        <v>0.2</v>
      </c>
      <c r="K81" s="123">
        <v>0.1</v>
      </c>
      <c r="L81" s="123">
        <v>0.1</v>
      </c>
      <c r="M81" s="129" t="s">
        <v>686</v>
      </c>
      <c r="N81" s="125">
        <v>0.095</v>
      </c>
      <c r="O81" s="123">
        <v>0.2</v>
      </c>
      <c r="P81" s="123">
        <v>0.095</v>
      </c>
      <c r="Q81" s="123">
        <v>0.095</v>
      </c>
      <c r="R81" s="129" t="s">
        <v>686</v>
      </c>
      <c r="S81" s="53">
        <f t="shared" si="2"/>
        <v>1</v>
      </c>
    </row>
    <row r="82" spans="1:19" ht="12.75" customHeight="1">
      <c r="A82" s="118" t="s">
        <v>28</v>
      </c>
      <c r="B82" s="121" t="s">
        <v>120</v>
      </c>
      <c r="C82" s="122" t="s">
        <v>121</v>
      </c>
      <c r="D82" s="123">
        <v>0.091</v>
      </c>
      <c r="E82" s="123">
        <v>0.2152</v>
      </c>
      <c r="F82" s="123">
        <v>0.0769</v>
      </c>
      <c r="G82" s="123">
        <v>0.0833</v>
      </c>
      <c r="H82" s="129">
        <v>0.0943</v>
      </c>
      <c r="I82" s="125">
        <v>0.09</v>
      </c>
      <c r="J82" s="123">
        <v>0.258</v>
      </c>
      <c r="K82" s="123">
        <v>0.085</v>
      </c>
      <c r="L82" s="123">
        <v>0.08</v>
      </c>
      <c r="M82" s="129">
        <v>0.1</v>
      </c>
      <c r="N82" s="125">
        <v>0.09</v>
      </c>
      <c r="O82" s="123">
        <v>0.259</v>
      </c>
      <c r="P82" s="123">
        <v>0.085</v>
      </c>
      <c r="Q82" s="123">
        <v>0.09</v>
      </c>
      <c r="R82" s="129">
        <v>0.1</v>
      </c>
      <c r="S82" s="53">
        <f t="shared" si="2"/>
        <v>1</v>
      </c>
    </row>
    <row r="83" spans="1:19" ht="12.75" customHeight="1">
      <c r="A83" s="118" t="s">
        <v>46</v>
      </c>
      <c r="B83" s="121" t="s">
        <v>624</v>
      </c>
      <c r="C83" s="122" t="s">
        <v>122</v>
      </c>
      <c r="D83" s="123" t="s">
        <v>686</v>
      </c>
      <c r="E83" s="123" t="s">
        <v>686</v>
      </c>
      <c r="F83" s="123" t="s">
        <v>686</v>
      </c>
      <c r="G83" s="123" t="s">
        <v>686</v>
      </c>
      <c r="H83" s="129" t="s">
        <v>686</v>
      </c>
      <c r="I83" s="125" t="s">
        <v>686</v>
      </c>
      <c r="J83" s="123" t="s">
        <v>686</v>
      </c>
      <c r="K83" s="123" t="s">
        <v>686</v>
      </c>
      <c r="L83" s="123" t="s">
        <v>686</v>
      </c>
      <c r="M83" s="129" t="s">
        <v>686</v>
      </c>
      <c r="N83" s="125" t="s">
        <v>686</v>
      </c>
      <c r="O83" s="123" t="s">
        <v>686</v>
      </c>
      <c r="P83" s="123" t="s">
        <v>686</v>
      </c>
      <c r="Q83" s="123" t="s">
        <v>686</v>
      </c>
      <c r="R83" s="129" t="s">
        <v>686</v>
      </c>
      <c r="S83" s="53">
        <f t="shared" si="2"/>
        <v>1</v>
      </c>
    </row>
    <row r="84" spans="1:18" ht="12.75" customHeight="1">
      <c r="A84" s="118"/>
      <c r="B84" s="121"/>
      <c r="C84" s="122"/>
      <c r="D84" s="123"/>
      <c r="E84" s="123"/>
      <c r="F84" s="123"/>
      <c r="G84" s="123"/>
      <c r="H84" s="129"/>
      <c r="I84" s="125"/>
      <c r="J84" s="123"/>
      <c r="K84" s="123"/>
      <c r="L84" s="123"/>
      <c r="M84" s="129"/>
      <c r="N84" s="125"/>
      <c r="O84" s="123"/>
      <c r="P84" s="123"/>
      <c r="Q84" s="123"/>
      <c r="R84" s="129"/>
    </row>
    <row r="85" spans="1:19" s="9" customFormat="1" ht="16.5" customHeight="1">
      <c r="A85" s="118"/>
      <c r="B85" s="63" t="s">
        <v>497</v>
      </c>
      <c r="C85" s="122"/>
      <c r="D85" s="89"/>
      <c r="E85" s="89"/>
      <c r="F85" s="89"/>
      <c r="G85" s="89"/>
      <c r="H85" s="93"/>
      <c r="I85" s="91"/>
      <c r="J85" s="89"/>
      <c r="K85" s="89"/>
      <c r="L85" s="89"/>
      <c r="M85" s="93"/>
      <c r="N85" s="91"/>
      <c r="O85" s="89"/>
      <c r="P85" s="89"/>
      <c r="Q85" s="89"/>
      <c r="R85" s="93"/>
      <c r="S85" s="28"/>
    </row>
    <row r="86" spans="1:19" ht="12.75" customHeight="1">
      <c r="A86" s="118" t="s">
        <v>28</v>
      </c>
      <c r="B86" s="121" t="s">
        <v>123</v>
      </c>
      <c r="C86" s="122" t="s">
        <v>124</v>
      </c>
      <c r="D86" s="123">
        <v>0</v>
      </c>
      <c r="E86" s="123">
        <v>0.19</v>
      </c>
      <c r="F86" s="123">
        <v>0.25</v>
      </c>
      <c r="G86" s="123">
        <v>0.25</v>
      </c>
      <c r="H86" s="129">
        <v>0.07</v>
      </c>
      <c r="I86" s="125">
        <v>0.062</v>
      </c>
      <c r="J86" s="123">
        <v>0.18</v>
      </c>
      <c r="K86" s="123">
        <v>0.062</v>
      </c>
      <c r="L86" s="123">
        <v>0.062</v>
      </c>
      <c r="M86" s="129">
        <v>0.062</v>
      </c>
      <c r="N86" s="125">
        <v>0.059</v>
      </c>
      <c r="O86" s="123">
        <v>0.219</v>
      </c>
      <c r="P86" s="123">
        <v>0.059</v>
      </c>
      <c r="Q86" s="123">
        <v>0.059</v>
      </c>
      <c r="R86" s="129">
        <v>0.059</v>
      </c>
      <c r="S86" s="53">
        <f t="shared" si="2"/>
        <v>1</v>
      </c>
    </row>
    <row r="87" spans="1:19" ht="12.75" customHeight="1">
      <c r="A87" s="118" t="s">
        <v>28</v>
      </c>
      <c r="B87" s="121" t="s">
        <v>125</v>
      </c>
      <c r="C87" s="122" t="s">
        <v>126</v>
      </c>
      <c r="D87" s="123">
        <v>0</v>
      </c>
      <c r="E87" s="123">
        <v>0.25</v>
      </c>
      <c r="F87" s="123">
        <v>0.057</v>
      </c>
      <c r="G87" s="123">
        <v>0.057</v>
      </c>
      <c r="H87" s="129">
        <v>0.057</v>
      </c>
      <c r="I87" s="125">
        <v>0</v>
      </c>
      <c r="J87" s="123">
        <v>0.22</v>
      </c>
      <c r="K87" s="123">
        <v>0.065</v>
      </c>
      <c r="L87" s="123">
        <v>0.065</v>
      </c>
      <c r="M87" s="129">
        <v>0.065</v>
      </c>
      <c r="N87" s="125">
        <v>0.05</v>
      </c>
      <c r="O87" s="123">
        <v>0.24</v>
      </c>
      <c r="P87" s="123">
        <v>0.06</v>
      </c>
      <c r="Q87" s="123">
        <v>0.06</v>
      </c>
      <c r="R87" s="129">
        <v>0.06</v>
      </c>
      <c r="S87" s="53">
        <f t="shared" si="2"/>
        <v>1</v>
      </c>
    </row>
    <row r="88" spans="1:19" ht="12.75" customHeight="1">
      <c r="A88" s="118" t="s">
        <v>28</v>
      </c>
      <c r="B88" s="121" t="s">
        <v>127</v>
      </c>
      <c r="C88" s="122" t="s">
        <v>128</v>
      </c>
      <c r="D88" s="123">
        <v>0</v>
      </c>
      <c r="E88" s="123">
        <v>0.2</v>
      </c>
      <c r="F88" s="123">
        <v>0</v>
      </c>
      <c r="G88" s="123">
        <v>0</v>
      </c>
      <c r="H88" s="129">
        <v>0</v>
      </c>
      <c r="I88" s="125">
        <v>0</v>
      </c>
      <c r="J88" s="123">
        <v>0.2</v>
      </c>
      <c r="K88" s="123">
        <v>0</v>
      </c>
      <c r="L88" s="123">
        <v>0</v>
      </c>
      <c r="M88" s="129">
        <v>0</v>
      </c>
      <c r="N88" s="125">
        <v>0</v>
      </c>
      <c r="O88" s="123">
        <v>0.2</v>
      </c>
      <c r="P88" s="123">
        <v>0</v>
      </c>
      <c r="Q88" s="123">
        <v>0</v>
      </c>
      <c r="R88" s="129">
        <v>0</v>
      </c>
      <c r="S88" s="53">
        <f t="shared" si="2"/>
        <v>1</v>
      </c>
    </row>
    <row r="89" spans="1:19" ht="12.75" customHeight="1">
      <c r="A89" s="118" t="s">
        <v>28</v>
      </c>
      <c r="B89" s="121" t="s">
        <v>129</v>
      </c>
      <c r="C89" s="122" t="s">
        <v>130</v>
      </c>
      <c r="D89" s="123">
        <v>0.08</v>
      </c>
      <c r="E89" s="123">
        <v>0.25</v>
      </c>
      <c r="F89" s="123">
        <v>0.06</v>
      </c>
      <c r="G89" s="123">
        <v>0.04</v>
      </c>
      <c r="H89" s="129">
        <v>0.04</v>
      </c>
      <c r="I89" s="125">
        <v>0.08</v>
      </c>
      <c r="J89" s="123">
        <v>0.12</v>
      </c>
      <c r="K89" s="123">
        <v>0</v>
      </c>
      <c r="L89" s="123">
        <v>0.08</v>
      </c>
      <c r="M89" s="129">
        <v>0.08</v>
      </c>
      <c r="N89" s="125">
        <v>0.08</v>
      </c>
      <c r="O89" s="123">
        <v>0.08</v>
      </c>
      <c r="P89" s="123">
        <v>0.08</v>
      </c>
      <c r="Q89" s="123">
        <v>0.08</v>
      </c>
      <c r="R89" s="129">
        <v>0.08</v>
      </c>
      <c r="S89" s="53">
        <f t="shared" si="2"/>
        <v>1</v>
      </c>
    </row>
    <row r="90" spans="1:19" ht="12.75" customHeight="1">
      <c r="A90" s="118" t="s">
        <v>28</v>
      </c>
      <c r="B90" s="121" t="s">
        <v>131</v>
      </c>
      <c r="C90" s="122" t="s">
        <v>132</v>
      </c>
      <c r="D90" s="123">
        <v>0.08</v>
      </c>
      <c r="E90" s="123">
        <v>0.318</v>
      </c>
      <c r="F90" s="123">
        <v>0.08</v>
      </c>
      <c r="G90" s="123">
        <v>0.08</v>
      </c>
      <c r="H90" s="129">
        <v>0.08</v>
      </c>
      <c r="I90" s="125">
        <v>0.062</v>
      </c>
      <c r="J90" s="123">
        <v>0.062</v>
      </c>
      <c r="K90" s="123">
        <v>0.062</v>
      </c>
      <c r="L90" s="123">
        <v>0.062</v>
      </c>
      <c r="M90" s="129">
        <v>0.062</v>
      </c>
      <c r="N90" s="125">
        <v>0.059</v>
      </c>
      <c r="O90" s="123">
        <v>0.059</v>
      </c>
      <c r="P90" s="123">
        <v>0.059</v>
      </c>
      <c r="Q90" s="123">
        <v>0.059</v>
      </c>
      <c r="R90" s="129">
        <v>0.059</v>
      </c>
      <c r="S90" s="53">
        <f t="shared" si="2"/>
        <v>1</v>
      </c>
    </row>
    <row r="91" spans="1:19" ht="12.75" customHeight="1">
      <c r="A91" s="118" t="s">
        <v>46</v>
      </c>
      <c r="B91" s="121" t="s">
        <v>625</v>
      </c>
      <c r="C91" s="122" t="s">
        <v>133</v>
      </c>
      <c r="D91" s="123" t="s">
        <v>686</v>
      </c>
      <c r="E91" s="123" t="s">
        <v>686</v>
      </c>
      <c r="F91" s="123" t="s">
        <v>686</v>
      </c>
      <c r="G91" s="123" t="s">
        <v>686</v>
      </c>
      <c r="H91" s="129" t="s">
        <v>686</v>
      </c>
      <c r="I91" s="125" t="s">
        <v>686</v>
      </c>
      <c r="J91" s="123" t="s">
        <v>686</v>
      </c>
      <c r="K91" s="123" t="s">
        <v>686</v>
      </c>
      <c r="L91" s="123" t="s">
        <v>686</v>
      </c>
      <c r="M91" s="129" t="s">
        <v>686</v>
      </c>
      <c r="N91" s="125" t="s">
        <v>686</v>
      </c>
      <c r="O91" s="123" t="s">
        <v>686</v>
      </c>
      <c r="P91" s="123" t="s">
        <v>686</v>
      </c>
      <c r="Q91" s="123" t="s">
        <v>686</v>
      </c>
      <c r="R91" s="129" t="s">
        <v>686</v>
      </c>
      <c r="S91" s="53">
        <f t="shared" si="2"/>
        <v>1</v>
      </c>
    </row>
    <row r="92" spans="1:18" ht="12.75" customHeight="1">
      <c r="A92" s="118"/>
      <c r="B92" s="130"/>
      <c r="C92" s="122"/>
      <c r="D92" s="123"/>
      <c r="E92" s="123"/>
      <c r="F92" s="123"/>
      <c r="G92" s="123"/>
      <c r="H92" s="129"/>
      <c r="I92" s="125"/>
      <c r="J92" s="123"/>
      <c r="K92" s="123"/>
      <c r="L92" s="123"/>
      <c r="M92" s="129"/>
      <c r="N92" s="125"/>
      <c r="O92" s="123"/>
      <c r="P92" s="123"/>
      <c r="Q92" s="123"/>
      <c r="R92" s="129"/>
    </row>
    <row r="93" spans="1:19" s="9" customFormat="1" ht="16.5" customHeight="1">
      <c r="A93" s="118"/>
      <c r="B93" s="63" t="s">
        <v>498</v>
      </c>
      <c r="C93" s="122"/>
      <c r="D93" s="89"/>
      <c r="E93" s="89"/>
      <c r="F93" s="89"/>
      <c r="G93" s="89"/>
      <c r="H93" s="93"/>
      <c r="I93" s="91"/>
      <c r="J93" s="89"/>
      <c r="K93" s="89"/>
      <c r="L93" s="89"/>
      <c r="M93" s="93"/>
      <c r="N93" s="91"/>
      <c r="O93" s="89"/>
      <c r="P93" s="89"/>
      <c r="Q93" s="89"/>
      <c r="R93" s="93"/>
      <c r="S93" s="28"/>
    </row>
    <row r="94" spans="1:19" ht="12.75" customHeight="1">
      <c r="A94" s="118" t="s">
        <v>28</v>
      </c>
      <c r="B94" s="121" t="s">
        <v>134</v>
      </c>
      <c r="C94" s="122" t="s">
        <v>135</v>
      </c>
      <c r="D94" s="123">
        <v>0.08</v>
      </c>
      <c r="E94" s="123">
        <v>0.2</v>
      </c>
      <c r="F94" s="123">
        <v>0.1</v>
      </c>
      <c r="G94" s="123">
        <v>0.05</v>
      </c>
      <c r="H94" s="129">
        <v>0.05</v>
      </c>
      <c r="I94" s="125">
        <v>0.05</v>
      </c>
      <c r="J94" s="123">
        <v>0.2</v>
      </c>
      <c r="K94" s="123">
        <v>0.05</v>
      </c>
      <c r="L94" s="123">
        <v>0.05</v>
      </c>
      <c r="M94" s="129">
        <v>0.05</v>
      </c>
      <c r="N94" s="125">
        <v>0.08</v>
      </c>
      <c r="O94" s="123">
        <v>0.15</v>
      </c>
      <c r="P94" s="123">
        <v>0.06</v>
      </c>
      <c r="Q94" s="123">
        <v>0.06</v>
      </c>
      <c r="R94" s="129">
        <v>0.06</v>
      </c>
      <c r="S94" s="53">
        <f t="shared" si="2"/>
        <v>1</v>
      </c>
    </row>
    <row r="95" spans="1:19" ht="12.75" customHeight="1">
      <c r="A95" s="118" t="s">
        <v>28</v>
      </c>
      <c r="B95" s="121" t="s">
        <v>136</v>
      </c>
      <c r="C95" s="122" t="s">
        <v>137</v>
      </c>
      <c r="D95" s="123">
        <v>0.08</v>
      </c>
      <c r="E95" s="123">
        <v>0.19</v>
      </c>
      <c r="F95" s="123">
        <v>0.08</v>
      </c>
      <c r="G95" s="123">
        <v>0.08</v>
      </c>
      <c r="H95" s="129">
        <v>0.08</v>
      </c>
      <c r="I95" s="125">
        <v>0</v>
      </c>
      <c r="J95" s="123">
        <v>0</v>
      </c>
      <c r="K95" s="123">
        <v>0</v>
      </c>
      <c r="L95" s="123">
        <v>0</v>
      </c>
      <c r="M95" s="129">
        <v>0</v>
      </c>
      <c r="N95" s="125">
        <v>0</v>
      </c>
      <c r="O95" s="123">
        <v>0</v>
      </c>
      <c r="P95" s="123">
        <v>0</v>
      </c>
      <c r="Q95" s="123">
        <v>0</v>
      </c>
      <c r="R95" s="129">
        <v>0</v>
      </c>
      <c r="S95" s="53">
        <f t="shared" si="2"/>
        <v>1</v>
      </c>
    </row>
    <row r="96" spans="1:19" ht="12.75" customHeight="1">
      <c r="A96" s="118" t="s">
        <v>28</v>
      </c>
      <c r="B96" s="121" t="s">
        <v>138</v>
      </c>
      <c r="C96" s="122" t="s">
        <v>139</v>
      </c>
      <c r="D96" s="123">
        <v>0.08</v>
      </c>
      <c r="E96" s="123">
        <v>0.24</v>
      </c>
      <c r="F96" s="123">
        <v>0</v>
      </c>
      <c r="G96" s="123">
        <v>0.06</v>
      </c>
      <c r="H96" s="129">
        <v>0.17</v>
      </c>
      <c r="I96" s="125">
        <v>0.13</v>
      </c>
      <c r="J96" s="123">
        <v>0.29</v>
      </c>
      <c r="K96" s="123">
        <v>0.05</v>
      </c>
      <c r="L96" s="123">
        <v>0.11</v>
      </c>
      <c r="M96" s="129">
        <v>0.22</v>
      </c>
      <c r="N96" s="125">
        <v>0.18</v>
      </c>
      <c r="O96" s="123">
        <v>0.34</v>
      </c>
      <c r="P96" s="123">
        <v>0.1</v>
      </c>
      <c r="Q96" s="123">
        <v>0.16</v>
      </c>
      <c r="R96" s="129">
        <v>0.27</v>
      </c>
      <c r="S96" s="53">
        <f t="shared" si="2"/>
        <v>1</v>
      </c>
    </row>
    <row r="97" spans="1:19" ht="12.75" customHeight="1">
      <c r="A97" s="118" t="s">
        <v>28</v>
      </c>
      <c r="B97" s="121" t="s">
        <v>140</v>
      </c>
      <c r="C97" s="122" t="s">
        <v>141</v>
      </c>
      <c r="D97" s="123">
        <v>0</v>
      </c>
      <c r="E97" s="123">
        <v>0.19</v>
      </c>
      <c r="F97" s="123">
        <v>0.1</v>
      </c>
      <c r="G97" s="123">
        <v>0.05</v>
      </c>
      <c r="H97" s="129">
        <v>0.05</v>
      </c>
      <c r="I97" s="125">
        <v>0</v>
      </c>
      <c r="J97" s="123">
        <v>0.26</v>
      </c>
      <c r="K97" s="123">
        <v>0.055</v>
      </c>
      <c r="L97" s="123">
        <v>0.055</v>
      </c>
      <c r="M97" s="129">
        <v>0.055</v>
      </c>
      <c r="N97" s="125">
        <v>0</v>
      </c>
      <c r="O97" s="123">
        <v>0.26</v>
      </c>
      <c r="P97" s="123">
        <v>0.055</v>
      </c>
      <c r="Q97" s="123">
        <v>0.055</v>
      </c>
      <c r="R97" s="129">
        <v>0.055</v>
      </c>
      <c r="S97" s="53">
        <f t="shared" si="2"/>
        <v>1</v>
      </c>
    </row>
    <row r="98" spans="1:19" ht="12.75" customHeight="1">
      <c r="A98" s="118" t="s">
        <v>28</v>
      </c>
      <c r="B98" s="121" t="s">
        <v>142</v>
      </c>
      <c r="C98" s="122" t="s">
        <v>143</v>
      </c>
      <c r="D98" s="123">
        <v>0</v>
      </c>
      <c r="E98" s="123">
        <v>0.18</v>
      </c>
      <c r="F98" s="123">
        <v>0.1</v>
      </c>
      <c r="G98" s="123">
        <v>0.1</v>
      </c>
      <c r="H98" s="129">
        <v>0.1</v>
      </c>
      <c r="I98" s="125">
        <v>0.1</v>
      </c>
      <c r="J98" s="123">
        <v>0.3</v>
      </c>
      <c r="K98" s="123">
        <v>0.1</v>
      </c>
      <c r="L98" s="123">
        <v>0.1</v>
      </c>
      <c r="M98" s="129">
        <v>0.1</v>
      </c>
      <c r="N98" s="125">
        <v>0.1</v>
      </c>
      <c r="O98" s="123">
        <v>0.1</v>
      </c>
      <c r="P98" s="123">
        <v>0.1</v>
      </c>
      <c r="Q98" s="123">
        <v>0.1</v>
      </c>
      <c r="R98" s="129">
        <v>0.1</v>
      </c>
      <c r="S98" s="53">
        <f t="shared" si="2"/>
        <v>1</v>
      </c>
    </row>
    <row r="99" spans="1:19" ht="12.75" customHeight="1">
      <c r="A99" s="118" t="s">
        <v>46</v>
      </c>
      <c r="B99" s="121" t="s">
        <v>626</v>
      </c>
      <c r="C99" s="122" t="s">
        <v>144</v>
      </c>
      <c r="D99" s="123" t="s">
        <v>686</v>
      </c>
      <c r="E99" s="123" t="s">
        <v>686</v>
      </c>
      <c r="F99" s="123" t="s">
        <v>686</v>
      </c>
      <c r="G99" s="123" t="s">
        <v>686</v>
      </c>
      <c r="H99" s="129" t="s">
        <v>686</v>
      </c>
      <c r="I99" s="125" t="s">
        <v>686</v>
      </c>
      <c r="J99" s="123" t="s">
        <v>686</v>
      </c>
      <c r="K99" s="123" t="s">
        <v>686</v>
      </c>
      <c r="L99" s="123" t="s">
        <v>686</v>
      </c>
      <c r="M99" s="129" t="s">
        <v>686</v>
      </c>
      <c r="N99" s="125" t="s">
        <v>686</v>
      </c>
      <c r="O99" s="123" t="s">
        <v>686</v>
      </c>
      <c r="P99" s="123" t="s">
        <v>686</v>
      </c>
      <c r="Q99" s="123" t="s">
        <v>686</v>
      </c>
      <c r="R99" s="129" t="s">
        <v>686</v>
      </c>
      <c r="S99" s="53">
        <f t="shared" si="2"/>
        <v>1</v>
      </c>
    </row>
    <row r="100" spans="1:18" ht="12.75" customHeight="1">
      <c r="A100" s="118"/>
      <c r="B100" s="130"/>
      <c r="C100" s="122"/>
      <c r="D100" s="123"/>
      <c r="E100" s="123"/>
      <c r="F100" s="123"/>
      <c r="G100" s="123"/>
      <c r="H100" s="129"/>
      <c r="I100" s="125"/>
      <c r="J100" s="123"/>
      <c r="K100" s="123"/>
      <c r="L100" s="123"/>
      <c r="M100" s="129"/>
      <c r="N100" s="125"/>
      <c r="O100" s="123"/>
      <c r="P100" s="123"/>
      <c r="Q100" s="123"/>
      <c r="R100" s="129"/>
    </row>
    <row r="101" spans="1:19" s="9" customFormat="1" ht="16.5" customHeight="1">
      <c r="A101" s="118"/>
      <c r="B101" s="63" t="s">
        <v>499</v>
      </c>
      <c r="C101" s="122"/>
      <c r="D101" s="89"/>
      <c r="E101" s="89"/>
      <c r="F101" s="89"/>
      <c r="G101" s="89"/>
      <c r="H101" s="93"/>
      <c r="I101" s="91"/>
      <c r="J101" s="89"/>
      <c r="K101" s="89"/>
      <c r="L101" s="89"/>
      <c r="M101" s="93"/>
      <c r="N101" s="91"/>
      <c r="O101" s="89"/>
      <c r="P101" s="89"/>
      <c r="Q101" s="89"/>
      <c r="R101" s="93"/>
      <c r="S101" s="28"/>
    </row>
    <row r="102" spans="1:19" ht="12.75" customHeight="1">
      <c r="A102" s="118" t="s">
        <v>28</v>
      </c>
      <c r="B102" s="121" t="s">
        <v>145</v>
      </c>
      <c r="C102" s="122" t="s">
        <v>146</v>
      </c>
      <c r="D102" s="123">
        <v>0.06</v>
      </c>
      <c r="E102" s="123">
        <v>0.135</v>
      </c>
      <c r="F102" s="123">
        <v>0.25</v>
      </c>
      <c r="G102" s="123">
        <v>0.4</v>
      </c>
      <c r="H102" s="129">
        <v>0.1</v>
      </c>
      <c r="I102" s="125">
        <v>0.08</v>
      </c>
      <c r="J102" s="123">
        <v>0.15</v>
      </c>
      <c r="K102" s="123">
        <v>0.08</v>
      </c>
      <c r="L102" s="123">
        <v>0.08</v>
      </c>
      <c r="M102" s="129">
        <v>0.08</v>
      </c>
      <c r="N102" s="125">
        <v>0.085</v>
      </c>
      <c r="O102" s="123">
        <v>0.15</v>
      </c>
      <c r="P102" s="123">
        <v>0.085</v>
      </c>
      <c r="Q102" s="123">
        <v>0.085</v>
      </c>
      <c r="R102" s="129">
        <v>0.085</v>
      </c>
      <c r="S102" s="53">
        <f t="shared" si="2"/>
        <v>1</v>
      </c>
    </row>
    <row r="103" spans="1:19" ht="12.75" customHeight="1">
      <c r="A103" s="118" t="s">
        <v>28</v>
      </c>
      <c r="B103" s="121" t="s">
        <v>147</v>
      </c>
      <c r="C103" s="122" t="s">
        <v>148</v>
      </c>
      <c r="D103" s="123">
        <v>0.06</v>
      </c>
      <c r="E103" s="123">
        <v>0.248</v>
      </c>
      <c r="F103" s="123">
        <v>0.06</v>
      </c>
      <c r="G103" s="123">
        <v>0.06</v>
      </c>
      <c r="H103" s="129">
        <v>0.06</v>
      </c>
      <c r="I103" s="125">
        <v>0.06</v>
      </c>
      <c r="J103" s="123">
        <v>0.06</v>
      </c>
      <c r="K103" s="123">
        <v>0.06</v>
      </c>
      <c r="L103" s="123">
        <v>0.06</v>
      </c>
      <c r="M103" s="129">
        <v>0.06</v>
      </c>
      <c r="N103" s="125">
        <v>0.06</v>
      </c>
      <c r="O103" s="123">
        <v>0.06</v>
      </c>
      <c r="P103" s="123">
        <v>0.06</v>
      </c>
      <c r="Q103" s="123">
        <v>0.06</v>
      </c>
      <c r="R103" s="129">
        <v>0.06</v>
      </c>
      <c r="S103" s="53">
        <f t="shared" si="2"/>
        <v>1</v>
      </c>
    </row>
    <row r="104" spans="1:19" ht="12.75" customHeight="1">
      <c r="A104" s="118" t="s">
        <v>28</v>
      </c>
      <c r="B104" s="121" t="s">
        <v>149</v>
      </c>
      <c r="C104" s="122" t="s">
        <v>150</v>
      </c>
      <c r="D104" s="123">
        <v>0.063</v>
      </c>
      <c r="E104" s="123">
        <v>0.2</v>
      </c>
      <c r="F104" s="123">
        <v>0.08</v>
      </c>
      <c r="G104" s="123">
        <v>0.08</v>
      </c>
      <c r="H104" s="129">
        <v>0.05</v>
      </c>
      <c r="I104" s="125">
        <v>0.01</v>
      </c>
      <c r="J104" s="123">
        <v>0.1</v>
      </c>
      <c r="K104" s="123">
        <v>0.12</v>
      </c>
      <c r="L104" s="123">
        <v>0.1</v>
      </c>
      <c r="M104" s="129">
        <v>0.1</v>
      </c>
      <c r="N104" s="125">
        <v>0.07</v>
      </c>
      <c r="O104" s="123">
        <v>0.075</v>
      </c>
      <c r="P104" s="123">
        <v>0.075</v>
      </c>
      <c r="Q104" s="123">
        <v>0.075</v>
      </c>
      <c r="R104" s="129">
        <v>0.075</v>
      </c>
      <c r="S104" s="53">
        <f t="shared" si="2"/>
        <v>1</v>
      </c>
    </row>
    <row r="105" spans="1:19" ht="12.75" customHeight="1">
      <c r="A105" s="118" t="s">
        <v>28</v>
      </c>
      <c r="B105" s="121" t="s">
        <v>151</v>
      </c>
      <c r="C105" s="122" t="s">
        <v>152</v>
      </c>
      <c r="D105" s="123">
        <v>0.102</v>
      </c>
      <c r="E105" s="123">
        <v>0.19</v>
      </c>
      <c r="F105" s="123">
        <v>0.097</v>
      </c>
      <c r="G105" s="123">
        <v>0.16</v>
      </c>
      <c r="H105" s="129">
        <v>0.145</v>
      </c>
      <c r="I105" s="125">
        <v>0.09</v>
      </c>
      <c r="J105" s="123">
        <v>0.2</v>
      </c>
      <c r="K105" s="123">
        <v>0.09</v>
      </c>
      <c r="L105" s="123">
        <v>0.09</v>
      </c>
      <c r="M105" s="129">
        <v>0.08</v>
      </c>
      <c r="N105" s="125">
        <v>0.09</v>
      </c>
      <c r="O105" s="123">
        <v>0.2</v>
      </c>
      <c r="P105" s="123">
        <v>0.09</v>
      </c>
      <c r="Q105" s="123">
        <v>0.09</v>
      </c>
      <c r="R105" s="129">
        <v>0.08</v>
      </c>
      <c r="S105" s="53">
        <f t="shared" si="2"/>
        <v>1</v>
      </c>
    </row>
    <row r="106" spans="1:19" ht="12.75" customHeight="1">
      <c r="A106" s="118" t="s">
        <v>46</v>
      </c>
      <c r="B106" s="121" t="s">
        <v>627</v>
      </c>
      <c r="C106" s="122" t="s">
        <v>153</v>
      </c>
      <c r="D106" s="123" t="s">
        <v>686</v>
      </c>
      <c r="E106" s="123" t="s">
        <v>686</v>
      </c>
      <c r="F106" s="123" t="s">
        <v>686</v>
      </c>
      <c r="G106" s="123" t="s">
        <v>686</v>
      </c>
      <c r="H106" s="129" t="s">
        <v>686</v>
      </c>
      <c r="I106" s="125" t="s">
        <v>686</v>
      </c>
      <c r="J106" s="123" t="s">
        <v>686</v>
      </c>
      <c r="K106" s="123" t="s">
        <v>686</v>
      </c>
      <c r="L106" s="123" t="s">
        <v>686</v>
      </c>
      <c r="M106" s="129" t="s">
        <v>686</v>
      </c>
      <c r="N106" s="125" t="s">
        <v>686</v>
      </c>
      <c r="O106" s="123" t="s">
        <v>686</v>
      </c>
      <c r="P106" s="123" t="s">
        <v>686</v>
      </c>
      <c r="Q106" s="123" t="s">
        <v>686</v>
      </c>
      <c r="R106" s="129" t="s">
        <v>686</v>
      </c>
      <c r="S106" s="53">
        <f t="shared" si="2"/>
        <v>1</v>
      </c>
    </row>
    <row r="107" spans="1:18" ht="12.75" customHeight="1" hidden="1">
      <c r="A107" s="118"/>
      <c r="B107" s="121"/>
      <c r="C107" s="122"/>
      <c r="D107" s="126"/>
      <c r="E107" s="126"/>
      <c r="F107" s="126"/>
      <c r="G107" s="126"/>
      <c r="H107" s="127"/>
      <c r="I107" s="128"/>
      <c r="J107" s="126"/>
      <c r="K107" s="126"/>
      <c r="L107" s="126"/>
      <c r="M107" s="127"/>
      <c r="N107" s="128"/>
      <c r="O107" s="126"/>
      <c r="P107" s="126"/>
      <c r="Q107" s="126"/>
      <c r="R107" s="127"/>
    </row>
    <row r="108" spans="1:19" s="9" customFormat="1" ht="15.75" customHeight="1" hidden="1">
      <c r="A108" s="64">
        <f>COUNTIF(A73:A107,"a")+COUNTIF(A73:A107,"b")+COUNTIF(A73:A107,"c")</f>
        <v>25</v>
      </c>
      <c r="B108" s="61" t="s">
        <v>532</v>
      </c>
      <c r="C108" s="122"/>
      <c r="D108" s="89">
        <f>IF(ISERROR(AVERAGE(D74:D77,D80:D83,D86:D91,D94:D99,D102:D106)),0,AVERAGE(D74:D77,D80:D83,D86:D91,D94:D99,D102:D106))</f>
        <v>0.013424725000000004</v>
      </c>
      <c r="E108" s="89">
        <f aca="true" t="shared" si="3" ref="E108:R108">IF(ISERROR(AVERAGE(E74:E77,E80:E83,E86:E91,E94:E99,E102:E106)),0,AVERAGE(E74:E77,E80:E83,E86:E91,E94:E99,E102:E106))</f>
        <v>0.2007925</v>
      </c>
      <c r="F108" s="89">
        <f t="shared" si="3"/>
        <v>0.09254265500000002</v>
      </c>
      <c r="G108" s="89">
        <f t="shared" si="3"/>
        <v>0.09750463500000003</v>
      </c>
      <c r="H108" s="93">
        <f t="shared" si="3"/>
        <v>0.07398205789473686</v>
      </c>
      <c r="I108" s="91">
        <f t="shared" si="3"/>
        <v>0.0562325</v>
      </c>
      <c r="J108" s="89">
        <f t="shared" si="3"/>
        <v>0.1685325</v>
      </c>
      <c r="K108" s="89">
        <f t="shared" si="3"/>
        <v>0.05948250000000001</v>
      </c>
      <c r="L108" s="89">
        <f t="shared" si="3"/>
        <v>0.06223250000000001</v>
      </c>
      <c r="M108" s="93">
        <f t="shared" si="3"/>
        <v>0.06656052631578949</v>
      </c>
      <c r="N108" s="91">
        <f t="shared" si="3"/>
        <v>0.06893250000000002</v>
      </c>
      <c r="O108" s="89">
        <f t="shared" si="3"/>
        <v>0.1591325</v>
      </c>
      <c r="P108" s="89">
        <f t="shared" si="3"/>
        <v>0.0636825</v>
      </c>
      <c r="Q108" s="89">
        <f t="shared" si="3"/>
        <v>0.06393250000000002</v>
      </c>
      <c r="R108" s="93">
        <f t="shared" si="3"/>
        <v>0.06808684210526317</v>
      </c>
      <c r="S108" s="28">
        <f t="shared" si="2"/>
        <v>1</v>
      </c>
    </row>
    <row r="109" spans="1:226" s="39" customFormat="1" ht="12.75" customHeight="1">
      <c r="A109" s="131"/>
      <c r="B109" s="132" t="s">
        <v>540</v>
      </c>
      <c r="C109" s="133">
        <f>COUNTIF(S70:S109,0)</f>
        <v>0</v>
      </c>
      <c r="D109" s="134"/>
      <c r="E109" s="134"/>
      <c r="F109" s="134"/>
      <c r="G109" s="134"/>
      <c r="H109" s="135"/>
      <c r="I109" s="136"/>
      <c r="J109" s="134"/>
      <c r="K109" s="134"/>
      <c r="L109" s="134"/>
      <c r="M109" s="135"/>
      <c r="N109" s="136"/>
      <c r="O109" s="134"/>
      <c r="P109" s="134"/>
      <c r="Q109" s="134"/>
      <c r="R109" s="135"/>
      <c r="S109" s="53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</row>
    <row r="110" spans="1:18" ht="12.75">
      <c r="A110" s="118"/>
      <c r="B110" s="139"/>
      <c r="C110" s="140"/>
      <c r="D110" s="126"/>
      <c r="E110" s="126"/>
      <c r="F110" s="126"/>
      <c r="G110" s="126"/>
      <c r="H110" s="127"/>
      <c r="I110" s="128"/>
      <c r="J110" s="126"/>
      <c r="K110" s="126"/>
      <c r="L110" s="126"/>
      <c r="M110" s="127"/>
      <c r="N110" s="128"/>
      <c r="O110" s="126"/>
      <c r="P110" s="126"/>
      <c r="Q110" s="126"/>
      <c r="R110" s="127"/>
    </row>
    <row r="111" spans="1:19" s="9" customFormat="1" ht="12.75">
      <c r="A111" s="118"/>
      <c r="B111" s="61" t="s">
        <v>154</v>
      </c>
      <c r="C111" s="76"/>
      <c r="D111" s="126"/>
      <c r="E111" s="126"/>
      <c r="F111" s="126"/>
      <c r="G111" s="126"/>
      <c r="H111" s="127"/>
      <c r="I111" s="128"/>
      <c r="J111" s="126"/>
      <c r="K111" s="126"/>
      <c r="L111" s="126"/>
      <c r="M111" s="127"/>
      <c r="N111" s="128"/>
      <c r="O111" s="126"/>
      <c r="P111" s="126"/>
      <c r="Q111" s="126"/>
      <c r="R111" s="127"/>
      <c r="S111" s="28"/>
    </row>
    <row r="112" spans="1:18" ht="12.75">
      <c r="A112" s="118"/>
      <c r="B112" s="61"/>
      <c r="C112" s="76"/>
      <c r="D112" s="141"/>
      <c r="E112" s="141"/>
      <c r="F112" s="141"/>
      <c r="G112" s="141"/>
      <c r="H112" s="127"/>
      <c r="I112" s="142"/>
      <c r="J112" s="141"/>
      <c r="K112" s="141"/>
      <c r="L112" s="141"/>
      <c r="M112" s="127"/>
      <c r="N112" s="142"/>
      <c r="O112" s="141"/>
      <c r="P112" s="141"/>
      <c r="Q112" s="141"/>
      <c r="R112" s="127"/>
    </row>
    <row r="113" spans="1:19" ht="12.75">
      <c r="A113" s="118" t="s">
        <v>25</v>
      </c>
      <c r="B113" s="121" t="s">
        <v>5</v>
      </c>
      <c r="C113" s="122" t="s">
        <v>553</v>
      </c>
      <c r="D113" s="123">
        <v>0.085</v>
      </c>
      <c r="E113" s="123">
        <v>0.289</v>
      </c>
      <c r="F113" s="123">
        <v>0.155</v>
      </c>
      <c r="G113" s="123">
        <v>0.188</v>
      </c>
      <c r="H113" s="129">
        <v>0.15</v>
      </c>
      <c r="I113" s="125">
        <v>0.1</v>
      </c>
      <c r="J113" s="123">
        <v>0.28</v>
      </c>
      <c r="K113" s="123">
        <v>0.1</v>
      </c>
      <c r="L113" s="123">
        <v>0.15</v>
      </c>
      <c r="M113" s="129">
        <v>0.15</v>
      </c>
      <c r="N113" s="125">
        <v>0.1</v>
      </c>
      <c r="O113" s="123">
        <v>0.28</v>
      </c>
      <c r="P113" s="123">
        <v>0.1</v>
      </c>
      <c r="Q113" s="123">
        <v>0.15</v>
      </c>
      <c r="R113" s="129">
        <v>0.15</v>
      </c>
      <c r="S113" s="53">
        <f t="shared" si="2"/>
        <v>1</v>
      </c>
    </row>
    <row r="114" spans="1:19" ht="12.75">
      <c r="A114" s="118" t="s">
        <v>25</v>
      </c>
      <c r="B114" s="121" t="s">
        <v>628</v>
      </c>
      <c r="C114" s="122" t="s">
        <v>554</v>
      </c>
      <c r="D114" s="123">
        <v>0.12</v>
      </c>
      <c r="E114" s="123">
        <v>0.22</v>
      </c>
      <c r="F114" s="123">
        <v>0.14</v>
      </c>
      <c r="G114" s="123">
        <v>0.14</v>
      </c>
      <c r="H114" s="129">
        <v>0.12</v>
      </c>
      <c r="I114" s="125">
        <v>0.059</v>
      </c>
      <c r="J114" s="123">
        <v>0.059</v>
      </c>
      <c r="K114" s="123">
        <v>0.059</v>
      </c>
      <c r="L114" s="123">
        <v>0.059</v>
      </c>
      <c r="M114" s="129">
        <v>0.059</v>
      </c>
      <c r="N114" s="125">
        <v>0.057</v>
      </c>
      <c r="O114" s="123">
        <v>0.057</v>
      </c>
      <c r="P114" s="123">
        <v>0.057</v>
      </c>
      <c r="Q114" s="123">
        <v>0.057</v>
      </c>
      <c r="R114" s="129">
        <v>0.057</v>
      </c>
      <c r="S114" s="53">
        <f t="shared" si="2"/>
        <v>1</v>
      </c>
    </row>
    <row r="115" spans="1:19" ht="12.75">
      <c r="A115" s="118" t="s">
        <v>25</v>
      </c>
      <c r="B115" s="121" t="s">
        <v>629</v>
      </c>
      <c r="C115" s="122" t="s">
        <v>555</v>
      </c>
      <c r="D115" s="123">
        <v>0.1</v>
      </c>
      <c r="E115" s="123">
        <v>0.19</v>
      </c>
      <c r="F115" s="123">
        <v>0.1</v>
      </c>
      <c r="G115" s="123">
        <v>0.11</v>
      </c>
      <c r="H115" s="129">
        <v>0.09</v>
      </c>
      <c r="I115" s="125">
        <v>0.08</v>
      </c>
      <c r="J115" s="123">
        <v>0.151</v>
      </c>
      <c r="K115" s="123">
        <v>0.08</v>
      </c>
      <c r="L115" s="123">
        <v>0.08</v>
      </c>
      <c r="M115" s="129">
        <v>0.08</v>
      </c>
      <c r="N115" s="125">
        <v>0.09</v>
      </c>
      <c r="O115" s="123">
        <v>0.152</v>
      </c>
      <c r="P115" s="123">
        <v>0.09</v>
      </c>
      <c r="Q115" s="123">
        <v>0.09</v>
      </c>
      <c r="R115" s="129">
        <v>0.09</v>
      </c>
      <c r="S115" s="53">
        <f t="shared" si="2"/>
        <v>1</v>
      </c>
    </row>
    <row r="116" spans="1:18" ht="12.75">
      <c r="A116" s="118"/>
      <c r="B116" s="121"/>
      <c r="C116" s="122"/>
      <c r="D116" s="123"/>
      <c r="E116" s="123"/>
      <c r="F116" s="123"/>
      <c r="G116" s="123"/>
      <c r="H116" s="129"/>
      <c r="I116" s="125"/>
      <c r="J116" s="123"/>
      <c r="K116" s="123"/>
      <c r="L116" s="123"/>
      <c r="M116" s="129"/>
      <c r="N116" s="125"/>
      <c r="O116" s="123"/>
      <c r="P116" s="123"/>
      <c r="Q116" s="123"/>
      <c r="R116" s="129"/>
    </row>
    <row r="117" spans="1:19" s="9" customFormat="1" ht="12.75">
      <c r="A117" s="118"/>
      <c r="B117" s="63" t="s">
        <v>500</v>
      </c>
      <c r="C117" s="122"/>
      <c r="D117" s="89"/>
      <c r="E117" s="89"/>
      <c r="F117" s="89"/>
      <c r="G117" s="89"/>
      <c r="H117" s="93"/>
      <c r="I117" s="91"/>
      <c r="J117" s="89"/>
      <c r="K117" s="89"/>
      <c r="L117" s="89"/>
      <c r="M117" s="93"/>
      <c r="N117" s="91"/>
      <c r="O117" s="89"/>
      <c r="P117" s="89"/>
      <c r="Q117" s="89"/>
      <c r="R117" s="93"/>
      <c r="S117" s="28"/>
    </row>
    <row r="118" spans="1:19" ht="12.75">
      <c r="A118" s="118" t="s">
        <v>28</v>
      </c>
      <c r="B118" s="121" t="s">
        <v>630</v>
      </c>
      <c r="C118" s="122" t="s">
        <v>159</v>
      </c>
      <c r="D118" s="123">
        <v>0.06</v>
      </c>
      <c r="E118" s="123">
        <v>0.24</v>
      </c>
      <c r="F118" s="123">
        <v>0.1</v>
      </c>
      <c r="G118" s="123">
        <v>0.06</v>
      </c>
      <c r="H118" s="129">
        <v>0.15</v>
      </c>
      <c r="I118" s="125">
        <v>0</v>
      </c>
      <c r="J118" s="123">
        <v>0</v>
      </c>
      <c r="K118" s="123">
        <v>0</v>
      </c>
      <c r="L118" s="123">
        <v>0</v>
      </c>
      <c r="M118" s="129">
        <v>0</v>
      </c>
      <c r="N118" s="125">
        <v>0</v>
      </c>
      <c r="O118" s="123">
        <v>0</v>
      </c>
      <c r="P118" s="123">
        <v>0</v>
      </c>
      <c r="Q118" s="123">
        <v>0</v>
      </c>
      <c r="R118" s="129">
        <v>0</v>
      </c>
      <c r="S118" s="53">
        <f t="shared" si="2"/>
        <v>1</v>
      </c>
    </row>
    <row r="119" spans="1:19" ht="12.75">
      <c r="A119" s="118" t="s">
        <v>28</v>
      </c>
      <c r="B119" s="121" t="s">
        <v>160</v>
      </c>
      <c r="C119" s="122" t="s">
        <v>161</v>
      </c>
      <c r="D119" s="123">
        <v>0.113</v>
      </c>
      <c r="E119" s="123">
        <v>0.225</v>
      </c>
      <c r="F119" s="123">
        <v>0.2</v>
      </c>
      <c r="G119" s="123">
        <v>0.083</v>
      </c>
      <c r="H119" s="129">
        <v>0.12</v>
      </c>
      <c r="I119" s="125">
        <v>0.06</v>
      </c>
      <c r="J119" s="123">
        <v>0.06</v>
      </c>
      <c r="K119" s="123">
        <v>0.06</v>
      </c>
      <c r="L119" s="123">
        <v>0.06</v>
      </c>
      <c r="M119" s="129">
        <v>0.06</v>
      </c>
      <c r="N119" s="125">
        <v>0.06</v>
      </c>
      <c r="O119" s="123">
        <v>0.06</v>
      </c>
      <c r="P119" s="123">
        <v>0.06</v>
      </c>
      <c r="Q119" s="123">
        <v>0.06</v>
      </c>
      <c r="R119" s="129">
        <v>0.06</v>
      </c>
      <c r="S119" s="53">
        <f t="shared" si="2"/>
        <v>1</v>
      </c>
    </row>
    <row r="120" spans="1:19" ht="12.75">
      <c r="A120" s="118" t="s">
        <v>46</v>
      </c>
      <c r="B120" s="121" t="s">
        <v>631</v>
      </c>
      <c r="C120" s="122" t="s">
        <v>162</v>
      </c>
      <c r="D120" s="123" t="s">
        <v>686</v>
      </c>
      <c r="E120" s="123" t="s">
        <v>686</v>
      </c>
      <c r="F120" s="123" t="s">
        <v>686</v>
      </c>
      <c r="G120" s="123" t="s">
        <v>686</v>
      </c>
      <c r="H120" s="129" t="s">
        <v>686</v>
      </c>
      <c r="I120" s="125" t="s">
        <v>686</v>
      </c>
      <c r="J120" s="123" t="s">
        <v>686</v>
      </c>
      <c r="K120" s="123" t="s">
        <v>686</v>
      </c>
      <c r="L120" s="123" t="s">
        <v>686</v>
      </c>
      <c r="M120" s="129" t="s">
        <v>686</v>
      </c>
      <c r="N120" s="125" t="s">
        <v>686</v>
      </c>
      <c r="O120" s="123" t="s">
        <v>686</v>
      </c>
      <c r="P120" s="123" t="s">
        <v>686</v>
      </c>
      <c r="Q120" s="123" t="s">
        <v>686</v>
      </c>
      <c r="R120" s="129" t="s">
        <v>686</v>
      </c>
      <c r="S120" s="53">
        <f t="shared" si="2"/>
        <v>1</v>
      </c>
    </row>
    <row r="121" spans="1:18" ht="12.75">
      <c r="A121" s="118"/>
      <c r="B121" s="130"/>
      <c r="C121" s="122"/>
      <c r="D121" s="123"/>
      <c r="E121" s="123"/>
      <c r="F121" s="123"/>
      <c r="G121" s="123"/>
      <c r="H121" s="129"/>
      <c r="I121" s="125"/>
      <c r="J121" s="123"/>
      <c r="K121" s="123"/>
      <c r="L121" s="123"/>
      <c r="M121" s="129"/>
      <c r="N121" s="125"/>
      <c r="O121" s="123"/>
      <c r="P121" s="123"/>
      <c r="Q121" s="123"/>
      <c r="R121" s="129"/>
    </row>
    <row r="122" spans="1:19" s="9" customFormat="1" ht="12.75">
      <c r="A122" s="118"/>
      <c r="B122" s="63" t="s">
        <v>501</v>
      </c>
      <c r="C122" s="122"/>
      <c r="D122" s="89"/>
      <c r="E122" s="89"/>
      <c r="F122" s="89"/>
      <c r="G122" s="89"/>
      <c r="H122" s="93"/>
      <c r="I122" s="91"/>
      <c r="J122" s="89"/>
      <c r="K122" s="89"/>
      <c r="L122" s="89"/>
      <c r="M122" s="93"/>
      <c r="N122" s="91"/>
      <c r="O122" s="89"/>
      <c r="P122" s="89"/>
      <c r="Q122" s="89"/>
      <c r="R122" s="93"/>
      <c r="S122" s="28"/>
    </row>
    <row r="123" spans="1:19" ht="12.75">
      <c r="A123" s="118" t="s">
        <v>28</v>
      </c>
      <c r="B123" s="121" t="s">
        <v>163</v>
      </c>
      <c r="C123" s="122" t="s">
        <v>164</v>
      </c>
      <c r="D123" s="123">
        <v>-0.083</v>
      </c>
      <c r="E123" s="123">
        <v>0.28</v>
      </c>
      <c r="F123" s="123">
        <v>0.147</v>
      </c>
      <c r="G123" s="123">
        <v>0.147</v>
      </c>
      <c r="H123" s="129">
        <v>0.08</v>
      </c>
      <c r="I123" s="125">
        <v>0.05</v>
      </c>
      <c r="J123" s="123">
        <v>0.25</v>
      </c>
      <c r="K123" s="123">
        <v>0.06</v>
      </c>
      <c r="L123" s="123">
        <v>0.06</v>
      </c>
      <c r="M123" s="129">
        <v>0.08</v>
      </c>
      <c r="N123" s="125">
        <v>0.05</v>
      </c>
      <c r="O123" s="123">
        <v>0.25</v>
      </c>
      <c r="P123" s="123">
        <v>0.06</v>
      </c>
      <c r="Q123" s="123">
        <v>0.06</v>
      </c>
      <c r="R123" s="129">
        <v>0.08</v>
      </c>
      <c r="S123" s="53">
        <f t="shared" si="2"/>
        <v>1</v>
      </c>
    </row>
    <row r="124" spans="1:19" ht="12.75">
      <c r="A124" s="118" t="s">
        <v>28</v>
      </c>
      <c r="B124" s="121" t="s">
        <v>165</v>
      </c>
      <c r="C124" s="122" t="s">
        <v>166</v>
      </c>
      <c r="D124" s="123">
        <v>0.09</v>
      </c>
      <c r="E124" s="123">
        <v>0.228</v>
      </c>
      <c r="F124" s="123">
        <v>0.151</v>
      </c>
      <c r="G124" s="123">
        <v>0.069</v>
      </c>
      <c r="H124" s="129">
        <v>0.06</v>
      </c>
      <c r="I124" s="125">
        <v>0.06</v>
      </c>
      <c r="J124" s="123">
        <v>0.06</v>
      </c>
      <c r="K124" s="123">
        <v>0.06</v>
      </c>
      <c r="L124" s="123">
        <v>0.06</v>
      </c>
      <c r="M124" s="129">
        <v>0.06</v>
      </c>
      <c r="N124" s="125">
        <v>0.06</v>
      </c>
      <c r="O124" s="123">
        <v>0.06</v>
      </c>
      <c r="P124" s="123">
        <v>0.06</v>
      </c>
      <c r="Q124" s="123">
        <v>0.06</v>
      </c>
      <c r="R124" s="129">
        <v>0.06</v>
      </c>
      <c r="S124" s="53">
        <f t="shared" si="2"/>
        <v>1</v>
      </c>
    </row>
    <row r="125" spans="1:19" ht="12.75">
      <c r="A125" s="118" t="s">
        <v>28</v>
      </c>
      <c r="B125" s="121" t="s">
        <v>167</v>
      </c>
      <c r="C125" s="122" t="s">
        <v>168</v>
      </c>
      <c r="D125" s="123">
        <v>-0.58</v>
      </c>
      <c r="E125" s="123">
        <v>0.22</v>
      </c>
      <c r="F125" s="123">
        <v>0.148</v>
      </c>
      <c r="G125" s="123">
        <v>0.12</v>
      </c>
      <c r="H125" s="129">
        <v>0.08</v>
      </c>
      <c r="I125" s="125">
        <v>0.1</v>
      </c>
      <c r="J125" s="123">
        <v>0.2</v>
      </c>
      <c r="K125" s="123">
        <v>0.15</v>
      </c>
      <c r="L125" s="123">
        <v>0.15</v>
      </c>
      <c r="M125" s="129">
        <v>0.1</v>
      </c>
      <c r="N125" s="125">
        <v>0.1</v>
      </c>
      <c r="O125" s="123">
        <v>0.2</v>
      </c>
      <c r="P125" s="123">
        <v>0.15</v>
      </c>
      <c r="Q125" s="123">
        <v>0.15</v>
      </c>
      <c r="R125" s="129">
        <v>0.1</v>
      </c>
      <c r="S125" s="53">
        <f t="shared" si="2"/>
        <v>1</v>
      </c>
    </row>
    <row r="126" spans="1:19" ht="12.75">
      <c r="A126" s="118" t="s">
        <v>46</v>
      </c>
      <c r="B126" s="121" t="s">
        <v>632</v>
      </c>
      <c r="C126" s="122" t="s">
        <v>169</v>
      </c>
      <c r="D126" s="123" t="s">
        <v>686</v>
      </c>
      <c r="E126" s="123" t="s">
        <v>686</v>
      </c>
      <c r="F126" s="123" t="s">
        <v>686</v>
      </c>
      <c r="G126" s="123" t="s">
        <v>686</v>
      </c>
      <c r="H126" s="129" t="s">
        <v>686</v>
      </c>
      <c r="I126" s="125" t="s">
        <v>686</v>
      </c>
      <c r="J126" s="123" t="s">
        <v>686</v>
      </c>
      <c r="K126" s="123" t="s">
        <v>686</v>
      </c>
      <c r="L126" s="123" t="s">
        <v>686</v>
      </c>
      <c r="M126" s="129" t="s">
        <v>686</v>
      </c>
      <c r="N126" s="125" t="s">
        <v>686</v>
      </c>
      <c r="O126" s="123" t="s">
        <v>686</v>
      </c>
      <c r="P126" s="123" t="s">
        <v>686</v>
      </c>
      <c r="Q126" s="123" t="s">
        <v>686</v>
      </c>
      <c r="R126" s="129" t="s">
        <v>686</v>
      </c>
      <c r="S126" s="53">
        <f t="shared" si="2"/>
        <v>1</v>
      </c>
    </row>
    <row r="127" spans="1:18" ht="12.75">
      <c r="A127" s="118"/>
      <c r="B127" s="121"/>
      <c r="C127" s="122"/>
      <c r="D127" s="123"/>
      <c r="E127" s="123"/>
      <c r="F127" s="123"/>
      <c r="G127" s="123"/>
      <c r="H127" s="129"/>
      <c r="I127" s="125"/>
      <c r="J127" s="123"/>
      <c r="K127" s="123"/>
      <c r="L127" s="123"/>
      <c r="M127" s="129"/>
      <c r="N127" s="125"/>
      <c r="O127" s="123"/>
      <c r="P127" s="123"/>
      <c r="Q127" s="123"/>
      <c r="R127" s="129"/>
    </row>
    <row r="128" spans="1:19" s="9" customFormat="1" ht="12.75">
      <c r="A128" s="118"/>
      <c r="B128" s="63" t="s">
        <v>502</v>
      </c>
      <c r="C128" s="122"/>
      <c r="D128" s="89"/>
      <c r="E128" s="89"/>
      <c r="F128" s="89"/>
      <c r="G128" s="89"/>
      <c r="H128" s="93"/>
      <c r="I128" s="91"/>
      <c r="J128" s="89"/>
      <c r="K128" s="89"/>
      <c r="L128" s="89"/>
      <c r="M128" s="93"/>
      <c r="N128" s="91"/>
      <c r="O128" s="89"/>
      <c r="P128" s="89"/>
      <c r="Q128" s="89"/>
      <c r="R128" s="93"/>
      <c r="S128" s="28"/>
    </row>
    <row r="129" spans="1:19" ht="12.75">
      <c r="A129" s="118" t="s">
        <v>28</v>
      </c>
      <c r="B129" s="121" t="s">
        <v>170</v>
      </c>
      <c r="C129" s="122" t="s">
        <v>171</v>
      </c>
      <c r="D129" s="123">
        <v>0.1</v>
      </c>
      <c r="E129" s="123">
        <v>0.16</v>
      </c>
      <c r="F129" s="123">
        <v>0.141</v>
      </c>
      <c r="G129" s="123">
        <v>0.1</v>
      </c>
      <c r="H129" s="129">
        <v>0.1</v>
      </c>
      <c r="I129" s="125">
        <v>0.08</v>
      </c>
      <c r="J129" s="123">
        <v>0.258</v>
      </c>
      <c r="K129" s="123">
        <v>0.153</v>
      </c>
      <c r="L129" s="123">
        <v>0.08</v>
      </c>
      <c r="M129" s="129">
        <v>0.08</v>
      </c>
      <c r="N129" s="125">
        <v>0.08</v>
      </c>
      <c r="O129" s="123">
        <v>0.259</v>
      </c>
      <c r="P129" s="123">
        <v>0.153</v>
      </c>
      <c r="Q129" s="123">
        <v>0.08</v>
      </c>
      <c r="R129" s="129">
        <v>0.08</v>
      </c>
      <c r="S129" s="53">
        <f t="shared" si="2"/>
        <v>1</v>
      </c>
    </row>
    <row r="130" spans="1:19" ht="12.75">
      <c r="A130" s="118" t="s">
        <v>28</v>
      </c>
      <c r="B130" s="121" t="s">
        <v>172</v>
      </c>
      <c r="C130" s="122" t="s">
        <v>173</v>
      </c>
      <c r="D130" s="123">
        <v>0</v>
      </c>
      <c r="E130" s="123">
        <v>0.248</v>
      </c>
      <c r="F130" s="123">
        <v>0.141</v>
      </c>
      <c r="G130" s="123">
        <v>0.25</v>
      </c>
      <c r="H130" s="129">
        <v>0.25</v>
      </c>
      <c r="I130" s="125">
        <v>0</v>
      </c>
      <c r="J130" s="123">
        <v>0.1603</v>
      </c>
      <c r="K130" s="123">
        <v>0.1</v>
      </c>
      <c r="L130" s="123">
        <v>0.25</v>
      </c>
      <c r="M130" s="129">
        <v>0.25</v>
      </c>
      <c r="N130" s="125">
        <v>0</v>
      </c>
      <c r="O130" s="123">
        <v>0.1616</v>
      </c>
      <c r="P130" s="123">
        <v>0.1</v>
      </c>
      <c r="Q130" s="123">
        <v>0.25</v>
      </c>
      <c r="R130" s="129">
        <v>0.25</v>
      </c>
      <c r="S130" s="53">
        <f t="shared" si="2"/>
        <v>1</v>
      </c>
    </row>
    <row r="131" spans="1:19" ht="12.75">
      <c r="A131" s="118" t="s">
        <v>28</v>
      </c>
      <c r="B131" s="121" t="s">
        <v>174</v>
      </c>
      <c r="C131" s="122" t="s">
        <v>175</v>
      </c>
      <c r="D131" s="123">
        <v>0.06</v>
      </c>
      <c r="E131" s="123">
        <v>0.22</v>
      </c>
      <c r="F131" s="123">
        <v>0.12</v>
      </c>
      <c r="G131" s="123">
        <v>0.06</v>
      </c>
      <c r="H131" s="129">
        <v>0.06</v>
      </c>
      <c r="I131" s="125">
        <v>0.08</v>
      </c>
      <c r="J131" s="123">
        <v>0.25</v>
      </c>
      <c r="K131" s="123">
        <v>0.08</v>
      </c>
      <c r="L131" s="123">
        <v>0.08</v>
      </c>
      <c r="M131" s="129">
        <v>0.08</v>
      </c>
      <c r="N131" s="125">
        <v>0.08</v>
      </c>
      <c r="O131" s="123">
        <v>0.25</v>
      </c>
      <c r="P131" s="123">
        <v>0.085</v>
      </c>
      <c r="Q131" s="123">
        <v>0.08</v>
      </c>
      <c r="R131" s="129">
        <v>0.08</v>
      </c>
      <c r="S131" s="53">
        <f t="shared" si="2"/>
        <v>1</v>
      </c>
    </row>
    <row r="132" spans="1:19" ht="12.75">
      <c r="A132" s="118" t="s">
        <v>28</v>
      </c>
      <c r="B132" s="121" t="s">
        <v>429</v>
      </c>
      <c r="C132" s="122" t="s">
        <v>610</v>
      </c>
      <c r="D132" s="123">
        <v>0.06</v>
      </c>
      <c r="E132" s="123">
        <v>0.15</v>
      </c>
      <c r="F132" s="123">
        <v>0.06</v>
      </c>
      <c r="G132" s="123">
        <v>0.06</v>
      </c>
      <c r="H132" s="129">
        <v>0.06</v>
      </c>
      <c r="I132" s="125">
        <v>0</v>
      </c>
      <c r="J132" s="123">
        <v>0</v>
      </c>
      <c r="K132" s="123">
        <v>0</v>
      </c>
      <c r="L132" s="123">
        <v>0</v>
      </c>
      <c r="M132" s="129">
        <v>0</v>
      </c>
      <c r="N132" s="125">
        <v>0</v>
      </c>
      <c r="O132" s="123">
        <v>0</v>
      </c>
      <c r="P132" s="123">
        <v>0</v>
      </c>
      <c r="Q132" s="123">
        <v>0</v>
      </c>
      <c r="R132" s="129">
        <v>0</v>
      </c>
      <c r="S132" s="53">
        <f>IF(AND(D132=0,E132=0,F132=0,G132=0,H132=0,I132=0,J132=0,K132=0,L132=0,M132=0,N132=0,O132=0,P132=0,Q132=0,R132=0),0,1)</f>
        <v>1</v>
      </c>
    </row>
    <row r="133" spans="1:19" ht="12.75">
      <c r="A133" s="118" t="s">
        <v>46</v>
      </c>
      <c r="B133" s="121" t="s">
        <v>633</v>
      </c>
      <c r="C133" s="122" t="s">
        <v>176</v>
      </c>
      <c r="D133" s="123" t="s">
        <v>686</v>
      </c>
      <c r="E133" s="123" t="s">
        <v>686</v>
      </c>
      <c r="F133" s="123" t="s">
        <v>686</v>
      </c>
      <c r="G133" s="123" t="s">
        <v>686</v>
      </c>
      <c r="H133" s="129" t="s">
        <v>686</v>
      </c>
      <c r="I133" s="125" t="s">
        <v>686</v>
      </c>
      <c r="J133" s="123" t="s">
        <v>686</v>
      </c>
      <c r="K133" s="123" t="s">
        <v>686</v>
      </c>
      <c r="L133" s="123" t="s">
        <v>686</v>
      </c>
      <c r="M133" s="129" t="s">
        <v>686</v>
      </c>
      <c r="N133" s="125" t="s">
        <v>686</v>
      </c>
      <c r="O133" s="123" t="s">
        <v>686</v>
      </c>
      <c r="P133" s="123" t="s">
        <v>686</v>
      </c>
      <c r="Q133" s="123" t="s">
        <v>686</v>
      </c>
      <c r="R133" s="129" t="s">
        <v>686</v>
      </c>
      <c r="S133" s="53">
        <f t="shared" si="2"/>
        <v>1</v>
      </c>
    </row>
    <row r="134" spans="1:18" ht="12.75" hidden="1">
      <c r="A134" s="118"/>
      <c r="B134" s="130"/>
      <c r="C134" s="122"/>
      <c r="D134" s="126"/>
      <c r="E134" s="126"/>
      <c r="F134" s="126"/>
      <c r="G134" s="126"/>
      <c r="H134" s="127"/>
      <c r="I134" s="128"/>
      <c r="J134" s="126"/>
      <c r="K134" s="126"/>
      <c r="L134" s="126"/>
      <c r="M134" s="127"/>
      <c r="N134" s="128"/>
      <c r="O134" s="126"/>
      <c r="P134" s="126"/>
      <c r="Q134" s="126"/>
      <c r="R134" s="127"/>
    </row>
    <row r="135" spans="1:19" s="9" customFormat="1" ht="12.75" hidden="1">
      <c r="A135" s="64">
        <f>COUNTIF(A113:A134,"A")+COUNTIF(A113:A134,"b")+COUNTIF(A113:A134,"c")</f>
        <v>15</v>
      </c>
      <c r="B135" s="61" t="s">
        <v>533</v>
      </c>
      <c r="C135" s="122"/>
      <c r="D135" s="89">
        <f>IF(ISERROR(AVERAGE(D113:D115,D118:D120,D123:D126,D129:D133)),0,AVERAGE(D113:D115,D118:D120,D123:D126,D129:D133))</f>
        <v>0.01041666666666667</v>
      </c>
      <c r="E135" s="89">
        <f aca="true" t="shared" si="4" ref="E135:R135">IF(ISERROR(AVERAGE(E113:E115,E118:E120,E123:E126,E129:E133)),0,AVERAGE(E113:E115,E118:E120,E123:E126,E129:E133))</f>
        <v>0.2225</v>
      </c>
      <c r="F135" s="89">
        <f t="shared" si="4"/>
        <v>0.13358333333333336</v>
      </c>
      <c r="G135" s="89">
        <f t="shared" si="4"/>
        <v>0.11558333333333333</v>
      </c>
      <c r="H135" s="93">
        <f t="shared" si="4"/>
        <v>0.11</v>
      </c>
      <c r="I135" s="91">
        <f t="shared" si="4"/>
        <v>0.055749999999999994</v>
      </c>
      <c r="J135" s="89">
        <f t="shared" si="4"/>
        <v>0.144025</v>
      </c>
      <c r="K135" s="89">
        <f t="shared" si="4"/>
        <v>0.07516666666666666</v>
      </c>
      <c r="L135" s="89">
        <f t="shared" si="4"/>
        <v>0.08574999999999999</v>
      </c>
      <c r="M135" s="93">
        <f t="shared" si="4"/>
        <v>0.08324999999999999</v>
      </c>
      <c r="N135" s="91">
        <f t="shared" si="4"/>
        <v>0.056416666666666664</v>
      </c>
      <c r="O135" s="89">
        <f t="shared" si="4"/>
        <v>0.14413333333333334</v>
      </c>
      <c r="P135" s="89">
        <f t="shared" si="4"/>
        <v>0.07625</v>
      </c>
      <c r="Q135" s="89">
        <f t="shared" si="4"/>
        <v>0.08641666666666666</v>
      </c>
      <c r="R135" s="93">
        <f t="shared" si="4"/>
        <v>0.08391666666666665</v>
      </c>
      <c r="S135" s="28">
        <f t="shared" si="2"/>
        <v>1</v>
      </c>
    </row>
    <row r="136" spans="1:226" s="39" customFormat="1" ht="12.75">
      <c r="A136" s="131"/>
      <c r="B136" s="132" t="s">
        <v>541</v>
      </c>
      <c r="C136" s="133">
        <f>COUNTIF(S113:S136,0)</f>
        <v>0</v>
      </c>
      <c r="D136" s="134"/>
      <c r="E136" s="134"/>
      <c r="F136" s="134"/>
      <c r="G136" s="134"/>
      <c r="H136" s="135"/>
      <c r="I136" s="136"/>
      <c r="J136" s="134"/>
      <c r="K136" s="134"/>
      <c r="L136" s="134"/>
      <c r="M136" s="135"/>
      <c r="N136" s="136"/>
      <c r="O136" s="134"/>
      <c r="P136" s="134"/>
      <c r="Q136" s="134"/>
      <c r="R136" s="135"/>
      <c r="S136" s="53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</row>
    <row r="137" spans="1:18" ht="12.75">
      <c r="A137" s="118"/>
      <c r="B137" s="139"/>
      <c r="C137" s="140"/>
      <c r="D137" s="126"/>
      <c r="E137" s="126"/>
      <c r="F137" s="126"/>
      <c r="G137" s="126"/>
      <c r="H137" s="127"/>
      <c r="I137" s="128"/>
      <c r="J137" s="126"/>
      <c r="K137" s="126"/>
      <c r="L137" s="126"/>
      <c r="M137" s="127"/>
      <c r="N137" s="128"/>
      <c r="O137" s="126"/>
      <c r="P137" s="126"/>
      <c r="Q137" s="126"/>
      <c r="R137" s="127"/>
    </row>
    <row r="138" spans="1:19" s="9" customFormat="1" ht="12.75">
      <c r="A138" s="118"/>
      <c r="B138" s="61" t="s">
        <v>177</v>
      </c>
      <c r="C138" s="76"/>
      <c r="D138" s="126"/>
      <c r="E138" s="126"/>
      <c r="F138" s="126"/>
      <c r="G138" s="126"/>
      <c r="H138" s="127"/>
      <c r="I138" s="128"/>
      <c r="J138" s="126"/>
      <c r="K138" s="126"/>
      <c r="L138" s="126"/>
      <c r="M138" s="127"/>
      <c r="N138" s="128"/>
      <c r="O138" s="126"/>
      <c r="P138" s="126"/>
      <c r="Q138" s="126"/>
      <c r="R138" s="127"/>
      <c r="S138" s="28"/>
    </row>
    <row r="139" spans="1:18" ht="12.75">
      <c r="A139" s="118"/>
      <c r="B139" s="61"/>
      <c r="C139" s="76"/>
      <c r="D139" s="143"/>
      <c r="E139" s="143"/>
      <c r="F139" s="143"/>
      <c r="G139" s="143"/>
      <c r="H139" s="127"/>
      <c r="I139" s="144"/>
      <c r="J139" s="143"/>
      <c r="K139" s="143"/>
      <c r="L139" s="143"/>
      <c r="M139" s="127"/>
      <c r="N139" s="144"/>
      <c r="O139" s="143"/>
      <c r="P139" s="143"/>
      <c r="Q139" s="143"/>
      <c r="R139" s="127"/>
    </row>
    <row r="140" spans="1:19" ht="12.75">
      <c r="A140" s="118" t="s">
        <v>25</v>
      </c>
      <c r="B140" s="121" t="s">
        <v>3</v>
      </c>
      <c r="C140" s="122" t="s">
        <v>606</v>
      </c>
      <c r="D140" s="123">
        <v>0.079</v>
      </c>
      <c r="E140" s="123">
        <v>0.25</v>
      </c>
      <c r="F140" s="123">
        <v>0.095</v>
      </c>
      <c r="G140" s="123" t="s">
        <v>686</v>
      </c>
      <c r="H140" s="129">
        <v>0.075</v>
      </c>
      <c r="I140" s="125">
        <v>0.07999359795134446</v>
      </c>
      <c r="J140" s="123">
        <v>0.25</v>
      </c>
      <c r="K140" s="123">
        <v>0.0900587600431707</v>
      </c>
      <c r="L140" s="123">
        <v>0.08500861573808159</v>
      </c>
      <c r="M140" s="129">
        <v>0.059871610113978874</v>
      </c>
      <c r="N140" s="125">
        <v>0.08001126293014021</v>
      </c>
      <c r="O140" s="123">
        <v>0.23999122299575112</v>
      </c>
      <c r="P140" s="123">
        <v>0.0899889988998899</v>
      </c>
      <c r="Q140" s="123">
        <v>0.08496559025939653</v>
      </c>
      <c r="R140" s="129">
        <v>0.06007416563658837</v>
      </c>
      <c r="S140" s="53">
        <f>IF(AND(D140=0,E140=0,F140=0,G140=0,H140=0,I140=0,J140=0,K140=0,L140=0,M140=0,N140=0,O140=0,P140=0,Q140=0,R140=0),0,1)</f>
        <v>1</v>
      </c>
    </row>
    <row r="141" spans="1:18" ht="12.75">
      <c r="A141" s="118"/>
      <c r="B141" s="121"/>
      <c r="C141" s="122"/>
      <c r="D141" s="126"/>
      <c r="E141" s="126"/>
      <c r="F141" s="126"/>
      <c r="G141" s="126"/>
      <c r="H141" s="127"/>
      <c r="I141" s="128"/>
      <c r="J141" s="126"/>
      <c r="K141" s="126"/>
      <c r="L141" s="126"/>
      <c r="M141" s="127"/>
      <c r="N141" s="128"/>
      <c r="O141" s="126"/>
      <c r="P141" s="126"/>
      <c r="Q141" s="126"/>
      <c r="R141" s="127"/>
    </row>
    <row r="142" spans="1:19" s="9" customFormat="1" ht="12.75">
      <c r="A142" s="118"/>
      <c r="B142" s="63" t="s">
        <v>503</v>
      </c>
      <c r="C142" s="122"/>
      <c r="D142" s="86"/>
      <c r="E142" s="86"/>
      <c r="F142" s="86"/>
      <c r="G142" s="86"/>
      <c r="H142" s="87"/>
      <c r="I142" s="88"/>
      <c r="J142" s="86"/>
      <c r="K142" s="86"/>
      <c r="L142" s="86"/>
      <c r="M142" s="87"/>
      <c r="N142" s="88"/>
      <c r="O142" s="86"/>
      <c r="P142" s="86"/>
      <c r="Q142" s="86"/>
      <c r="R142" s="87"/>
      <c r="S142" s="28"/>
    </row>
    <row r="143" spans="1:19" ht="12.75">
      <c r="A143" s="118" t="s">
        <v>28</v>
      </c>
      <c r="B143" s="121" t="s">
        <v>179</v>
      </c>
      <c r="C143" s="122" t="s">
        <v>556</v>
      </c>
      <c r="D143" s="123">
        <v>0.2388</v>
      </c>
      <c r="E143" s="123">
        <v>0</v>
      </c>
      <c r="F143" s="123">
        <v>0</v>
      </c>
      <c r="G143" s="123">
        <v>0</v>
      </c>
      <c r="H143" s="129">
        <v>0</v>
      </c>
      <c r="I143" s="125">
        <v>0</v>
      </c>
      <c r="J143" s="123">
        <v>0</v>
      </c>
      <c r="K143" s="123">
        <v>0</v>
      </c>
      <c r="L143" s="123">
        <v>0</v>
      </c>
      <c r="M143" s="129">
        <v>0</v>
      </c>
      <c r="N143" s="125">
        <v>0</v>
      </c>
      <c r="O143" s="123">
        <v>0</v>
      </c>
      <c r="P143" s="123">
        <v>0</v>
      </c>
      <c r="Q143" s="123">
        <v>0</v>
      </c>
      <c r="R143" s="129">
        <v>0</v>
      </c>
      <c r="S143" s="53">
        <f>IF(AND(D143=0,E143=0,F143=0,G143=0,H143=0,I143=0,J143=0,K143=0,L143=0,M143=0,N143=0,O143=0,P143=0,Q143=0,R143=0),0,1)</f>
        <v>1</v>
      </c>
    </row>
    <row r="144" spans="1:19" ht="12.75">
      <c r="A144" s="118" t="s">
        <v>28</v>
      </c>
      <c r="B144" s="121" t="s">
        <v>180</v>
      </c>
      <c r="C144" s="122" t="s">
        <v>557</v>
      </c>
      <c r="D144" s="123">
        <v>0.08</v>
      </c>
      <c r="E144" s="123">
        <v>0</v>
      </c>
      <c r="F144" s="123">
        <v>0</v>
      </c>
      <c r="G144" s="123">
        <v>0</v>
      </c>
      <c r="H144" s="129">
        <v>0.32</v>
      </c>
      <c r="I144" s="125">
        <v>0.11</v>
      </c>
      <c r="J144" s="123">
        <v>0</v>
      </c>
      <c r="K144" s="123">
        <v>0</v>
      </c>
      <c r="L144" s="123">
        <v>0</v>
      </c>
      <c r="M144" s="129">
        <v>0.1</v>
      </c>
      <c r="N144" s="125">
        <v>0.1</v>
      </c>
      <c r="O144" s="123">
        <v>0</v>
      </c>
      <c r="P144" s="123">
        <v>0</v>
      </c>
      <c r="Q144" s="123">
        <v>0</v>
      </c>
      <c r="R144" s="129">
        <v>0.1</v>
      </c>
      <c r="S144" s="53">
        <f aca="true" t="shared" si="5" ref="S144:S205">IF(AND(D144=0,E144=0,F144=0,G144=0,H144=0,I144=0,J144=0,K144=0,L144=0,M144=0,N144=0,O144=0,P144=0,Q144=0,R144=0),0,1)</f>
        <v>1</v>
      </c>
    </row>
    <row r="145" spans="1:19" ht="12.75">
      <c r="A145" s="118" t="s">
        <v>28</v>
      </c>
      <c r="B145" s="121" t="s">
        <v>181</v>
      </c>
      <c r="C145" s="122" t="s">
        <v>558</v>
      </c>
      <c r="D145" s="123">
        <v>0.08</v>
      </c>
      <c r="E145" s="123">
        <v>0</v>
      </c>
      <c r="F145" s="123">
        <v>0</v>
      </c>
      <c r="G145" s="123">
        <v>0</v>
      </c>
      <c r="H145" s="129">
        <v>0</v>
      </c>
      <c r="I145" s="125">
        <v>0.08</v>
      </c>
      <c r="J145" s="123">
        <v>0</v>
      </c>
      <c r="K145" s="123">
        <v>0</v>
      </c>
      <c r="L145" s="123">
        <v>0</v>
      </c>
      <c r="M145" s="129">
        <v>0</v>
      </c>
      <c r="N145" s="125">
        <v>0.08</v>
      </c>
      <c r="O145" s="123">
        <v>0</v>
      </c>
      <c r="P145" s="123">
        <v>0</v>
      </c>
      <c r="Q145" s="123">
        <v>0</v>
      </c>
      <c r="R145" s="129">
        <v>0</v>
      </c>
      <c r="S145" s="53">
        <f t="shared" si="5"/>
        <v>1</v>
      </c>
    </row>
    <row r="146" spans="1:19" ht="12.75">
      <c r="A146" s="118" t="s">
        <v>28</v>
      </c>
      <c r="B146" s="121" t="s">
        <v>182</v>
      </c>
      <c r="C146" s="122" t="s">
        <v>559</v>
      </c>
      <c r="D146" s="123">
        <v>0.1234896</v>
      </c>
      <c r="E146" s="123">
        <v>0.1795623</v>
      </c>
      <c r="F146" s="123">
        <v>0</v>
      </c>
      <c r="G146" s="123">
        <v>0</v>
      </c>
      <c r="H146" s="129">
        <v>0.09999922</v>
      </c>
      <c r="I146" s="125">
        <v>0.09999998</v>
      </c>
      <c r="J146" s="123">
        <v>0.13677721</v>
      </c>
      <c r="K146" s="123">
        <v>0</v>
      </c>
      <c r="L146" s="123">
        <v>0</v>
      </c>
      <c r="M146" s="129">
        <v>0.00909093</v>
      </c>
      <c r="N146" s="125">
        <v>0.1</v>
      </c>
      <c r="O146" s="123">
        <v>0.03477134</v>
      </c>
      <c r="P146" s="123">
        <v>0</v>
      </c>
      <c r="Q146" s="123">
        <v>0</v>
      </c>
      <c r="R146" s="129">
        <v>0.1000005</v>
      </c>
      <c r="S146" s="53">
        <f t="shared" si="5"/>
        <v>1</v>
      </c>
    </row>
    <row r="147" spans="1:19" ht="12.75">
      <c r="A147" s="118" t="s">
        <v>28</v>
      </c>
      <c r="B147" s="121" t="s">
        <v>634</v>
      </c>
      <c r="C147" s="122" t="s">
        <v>560</v>
      </c>
      <c r="D147" s="123">
        <v>0.34</v>
      </c>
      <c r="E147" s="123">
        <v>0</v>
      </c>
      <c r="F147" s="123">
        <v>0</v>
      </c>
      <c r="G147" s="123">
        <v>0</v>
      </c>
      <c r="H147" s="129">
        <v>0</v>
      </c>
      <c r="I147" s="125">
        <v>0.17</v>
      </c>
      <c r="J147" s="123">
        <v>0</v>
      </c>
      <c r="K147" s="123">
        <v>0</v>
      </c>
      <c r="L147" s="123">
        <v>0</v>
      </c>
      <c r="M147" s="129">
        <v>0</v>
      </c>
      <c r="N147" s="125">
        <v>1.55</v>
      </c>
      <c r="O147" s="123">
        <v>0</v>
      </c>
      <c r="P147" s="123">
        <v>0</v>
      </c>
      <c r="Q147" s="123">
        <v>0</v>
      </c>
      <c r="R147" s="129">
        <v>0</v>
      </c>
      <c r="S147" s="53">
        <f t="shared" si="5"/>
        <v>1</v>
      </c>
    </row>
    <row r="148" spans="1:19" ht="12.75">
      <c r="A148" s="118" t="s">
        <v>28</v>
      </c>
      <c r="B148" s="121" t="s">
        <v>183</v>
      </c>
      <c r="C148" s="122" t="s">
        <v>561</v>
      </c>
      <c r="D148" s="123">
        <v>0.045</v>
      </c>
      <c r="E148" s="123">
        <v>0.19</v>
      </c>
      <c r="F148" s="123" t="s">
        <v>686</v>
      </c>
      <c r="G148" s="123" t="s">
        <v>686</v>
      </c>
      <c r="H148" s="129">
        <v>0.2088</v>
      </c>
      <c r="I148" s="125">
        <v>0.06</v>
      </c>
      <c r="J148" s="123">
        <v>0.19</v>
      </c>
      <c r="K148" s="123" t="s">
        <v>686</v>
      </c>
      <c r="L148" s="123" t="s">
        <v>686</v>
      </c>
      <c r="M148" s="129">
        <v>0.06</v>
      </c>
      <c r="N148" s="125">
        <v>0.06</v>
      </c>
      <c r="O148" s="123">
        <v>0.19</v>
      </c>
      <c r="P148" s="123" t="s">
        <v>686</v>
      </c>
      <c r="Q148" s="123" t="s">
        <v>686</v>
      </c>
      <c r="R148" s="129">
        <v>0.06</v>
      </c>
      <c r="S148" s="53">
        <f t="shared" si="5"/>
        <v>1</v>
      </c>
    </row>
    <row r="149" spans="1:19" ht="12.75">
      <c r="A149" s="118" t="s">
        <v>46</v>
      </c>
      <c r="B149" s="121" t="s">
        <v>635</v>
      </c>
      <c r="C149" s="122" t="s">
        <v>184</v>
      </c>
      <c r="D149" s="123">
        <v>0</v>
      </c>
      <c r="E149" s="123">
        <v>0</v>
      </c>
      <c r="F149" s="123">
        <v>0.082</v>
      </c>
      <c r="G149" s="123">
        <v>0.082</v>
      </c>
      <c r="H149" s="129">
        <v>0</v>
      </c>
      <c r="I149" s="125">
        <v>0</v>
      </c>
      <c r="J149" s="123">
        <v>0</v>
      </c>
      <c r="K149" s="123">
        <v>0.082</v>
      </c>
      <c r="L149" s="123">
        <v>0.082</v>
      </c>
      <c r="M149" s="129">
        <v>0</v>
      </c>
      <c r="N149" s="125">
        <v>0</v>
      </c>
      <c r="O149" s="123">
        <v>0</v>
      </c>
      <c r="P149" s="123">
        <v>0.082</v>
      </c>
      <c r="Q149" s="123">
        <v>0.082</v>
      </c>
      <c r="R149" s="129">
        <v>0</v>
      </c>
      <c r="S149" s="53">
        <f t="shared" si="5"/>
        <v>1</v>
      </c>
    </row>
    <row r="150" spans="1:18" ht="12.75">
      <c r="A150" s="118"/>
      <c r="B150" s="130"/>
      <c r="C150" s="122"/>
      <c r="D150" s="126"/>
      <c r="E150" s="126"/>
      <c r="F150" s="126"/>
      <c r="G150" s="126"/>
      <c r="H150" s="127"/>
      <c r="I150" s="128"/>
      <c r="J150" s="126"/>
      <c r="K150" s="126"/>
      <c r="L150" s="126"/>
      <c r="M150" s="127"/>
      <c r="N150" s="128"/>
      <c r="O150" s="126"/>
      <c r="P150" s="126"/>
      <c r="Q150" s="126"/>
      <c r="R150" s="127"/>
    </row>
    <row r="151" spans="1:19" s="9" customFormat="1" ht="12.75">
      <c r="A151" s="118"/>
      <c r="B151" s="63" t="s">
        <v>504</v>
      </c>
      <c r="C151" s="122"/>
      <c r="D151" s="86"/>
      <c r="E151" s="86"/>
      <c r="F151" s="86"/>
      <c r="G151" s="86"/>
      <c r="H151" s="87"/>
      <c r="I151" s="88"/>
      <c r="J151" s="86"/>
      <c r="K151" s="86"/>
      <c r="L151" s="86"/>
      <c r="M151" s="87"/>
      <c r="N151" s="88"/>
      <c r="O151" s="86"/>
      <c r="P151" s="86"/>
      <c r="Q151" s="86"/>
      <c r="R151" s="87"/>
      <c r="S151" s="28"/>
    </row>
    <row r="152" spans="1:19" ht="12.75">
      <c r="A152" s="118" t="s">
        <v>28</v>
      </c>
      <c r="B152" s="121" t="s">
        <v>185</v>
      </c>
      <c r="C152" s="122" t="s">
        <v>562</v>
      </c>
      <c r="D152" s="123">
        <v>0.06</v>
      </c>
      <c r="E152" s="123">
        <v>0</v>
      </c>
      <c r="F152" s="123">
        <v>0</v>
      </c>
      <c r="G152" s="123">
        <v>0</v>
      </c>
      <c r="H152" s="129">
        <v>0.076</v>
      </c>
      <c r="I152" s="125">
        <v>0.06</v>
      </c>
      <c r="J152" s="123">
        <v>0</v>
      </c>
      <c r="K152" s="123">
        <v>0</v>
      </c>
      <c r="L152" s="123">
        <v>0</v>
      </c>
      <c r="M152" s="129">
        <v>0.075</v>
      </c>
      <c r="N152" s="125">
        <v>0.06</v>
      </c>
      <c r="O152" s="123">
        <v>0</v>
      </c>
      <c r="P152" s="123">
        <v>0</v>
      </c>
      <c r="Q152" s="123">
        <v>0</v>
      </c>
      <c r="R152" s="129">
        <v>0.075</v>
      </c>
      <c r="S152" s="53">
        <f t="shared" si="5"/>
        <v>1</v>
      </c>
    </row>
    <row r="153" spans="1:19" ht="12.75">
      <c r="A153" s="118" t="s">
        <v>28</v>
      </c>
      <c r="B153" s="121" t="s">
        <v>186</v>
      </c>
      <c r="C153" s="122" t="s">
        <v>563</v>
      </c>
      <c r="D153" s="123">
        <v>0.07</v>
      </c>
      <c r="E153" s="123">
        <v>0.19</v>
      </c>
      <c r="F153" s="123">
        <v>0</v>
      </c>
      <c r="G153" s="123">
        <v>0</v>
      </c>
      <c r="H153" s="129">
        <v>0.07</v>
      </c>
      <c r="I153" s="125">
        <v>0.07</v>
      </c>
      <c r="J153" s="123">
        <v>0.2</v>
      </c>
      <c r="K153" s="123">
        <v>0</v>
      </c>
      <c r="L153" s="123">
        <v>0</v>
      </c>
      <c r="M153" s="129">
        <v>0.08</v>
      </c>
      <c r="N153" s="125">
        <v>0.07</v>
      </c>
      <c r="O153" s="123">
        <v>0.2</v>
      </c>
      <c r="P153" s="123">
        <v>0</v>
      </c>
      <c r="Q153" s="123">
        <v>0</v>
      </c>
      <c r="R153" s="129">
        <v>0.09</v>
      </c>
      <c r="S153" s="53">
        <f t="shared" si="5"/>
        <v>1</v>
      </c>
    </row>
    <row r="154" spans="1:19" ht="12.75">
      <c r="A154" s="118" t="s">
        <v>28</v>
      </c>
      <c r="B154" s="121" t="s">
        <v>187</v>
      </c>
      <c r="C154" s="122" t="s">
        <v>564</v>
      </c>
      <c r="D154" s="123">
        <v>0.0006</v>
      </c>
      <c r="E154" s="123">
        <v>0.12</v>
      </c>
      <c r="F154" s="123">
        <v>0</v>
      </c>
      <c r="G154" s="123">
        <v>0</v>
      </c>
      <c r="H154" s="129">
        <v>0.0005</v>
      </c>
      <c r="I154" s="125">
        <v>0.12</v>
      </c>
      <c r="J154" s="123">
        <v>0.28</v>
      </c>
      <c r="K154" s="123">
        <v>0</v>
      </c>
      <c r="L154" s="123">
        <v>0</v>
      </c>
      <c r="M154" s="129">
        <v>0.062</v>
      </c>
      <c r="N154" s="125">
        <v>0.13</v>
      </c>
      <c r="O154" s="123">
        <v>0.3</v>
      </c>
      <c r="P154" s="123">
        <v>0</v>
      </c>
      <c r="Q154" s="123">
        <v>0</v>
      </c>
      <c r="R154" s="129">
        <v>0.059</v>
      </c>
      <c r="S154" s="53">
        <f t="shared" si="5"/>
        <v>1</v>
      </c>
    </row>
    <row r="155" spans="1:19" ht="12.75">
      <c r="A155" s="118" t="s">
        <v>28</v>
      </c>
      <c r="B155" s="121" t="s">
        <v>188</v>
      </c>
      <c r="C155" s="122" t="s">
        <v>565</v>
      </c>
      <c r="D155" s="123">
        <v>0.06</v>
      </c>
      <c r="E155" s="123">
        <v>0</v>
      </c>
      <c r="F155" s="123">
        <v>0</v>
      </c>
      <c r="G155" s="123">
        <v>0</v>
      </c>
      <c r="H155" s="129">
        <v>0.06</v>
      </c>
      <c r="I155" s="125">
        <v>0.06</v>
      </c>
      <c r="J155" s="123">
        <v>0</v>
      </c>
      <c r="K155" s="123">
        <v>0</v>
      </c>
      <c r="L155" s="123">
        <v>0</v>
      </c>
      <c r="M155" s="129">
        <v>0.06</v>
      </c>
      <c r="N155" s="125">
        <v>0.06</v>
      </c>
      <c r="O155" s="123">
        <v>0</v>
      </c>
      <c r="P155" s="123">
        <v>0</v>
      </c>
      <c r="Q155" s="123">
        <v>0</v>
      </c>
      <c r="R155" s="129">
        <v>0.06</v>
      </c>
      <c r="S155" s="53">
        <f t="shared" si="5"/>
        <v>1</v>
      </c>
    </row>
    <row r="156" spans="1:19" ht="12.75">
      <c r="A156" s="118" t="s">
        <v>28</v>
      </c>
      <c r="B156" s="121" t="s">
        <v>189</v>
      </c>
      <c r="C156" s="122" t="s">
        <v>566</v>
      </c>
      <c r="D156" s="123">
        <v>0.08</v>
      </c>
      <c r="E156" s="123">
        <v>0.21</v>
      </c>
      <c r="F156" s="123">
        <v>0.08</v>
      </c>
      <c r="G156" s="123">
        <v>0.08</v>
      </c>
      <c r="H156" s="129">
        <v>0.08</v>
      </c>
      <c r="I156" s="125">
        <v>0.08</v>
      </c>
      <c r="J156" s="123">
        <v>0.21</v>
      </c>
      <c r="K156" s="123">
        <v>0.08</v>
      </c>
      <c r="L156" s="123">
        <v>0.08</v>
      </c>
      <c r="M156" s="129">
        <v>0.08</v>
      </c>
      <c r="N156" s="125">
        <v>0.08</v>
      </c>
      <c r="O156" s="123">
        <v>0.21</v>
      </c>
      <c r="P156" s="123">
        <v>0.08</v>
      </c>
      <c r="Q156" s="123">
        <v>0.08</v>
      </c>
      <c r="R156" s="129">
        <v>0.08</v>
      </c>
      <c r="S156" s="53">
        <f t="shared" si="5"/>
        <v>1</v>
      </c>
    </row>
    <row r="157" spans="1:19" ht="12.75">
      <c r="A157" s="118" t="s">
        <v>28</v>
      </c>
      <c r="B157" s="121" t="s">
        <v>191</v>
      </c>
      <c r="C157" s="122" t="s">
        <v>567</v>
      </c>
      <c r="D157" s="123">
        <v>0.28</v>
      </c>
      <c r="E157" s="123">
        <v>0</v>
      </c>
      <c r="F157" s="123">
        <v>0</v>
      </c>
      <c r="G157" s="123">
        <v>0</v>
      </c>
      <c r="H157" s="129">
        <v>0</v>
      </c>
      <c r="I157" s="125">
        <v>0.06</v>
      </c>
      <c r="J157" s="123">
        <v>0</v>
      </c>
      <c r="K157" s="123">
        <v>0</v>
      </c>
      <c r="L157" s="123">
        <v>0</v>
      </c>
      <c r="M157" s="129">
        <v>0</v>
      </c>
      <c r="N157" s="125">
        <v>0.06</v>
      </c>
      <c r="O157" s="123">
        <v>0</v>
      </c>
      <c r="P157" s="123">
        <v>0</v>
      </c>
      <c r="Q157" s="123">
        <v>0</v>
      </c>
      <c r="R157" s="129">
        <v>0</v>
      </c>
      <c r="S157" s="53">
        <f t="shared" si="5"/>
        <v>1</v>
      </c>
    </row>
    <row r="158" spans="1:19" ht="12.75">
      <c r="A158" s="118" t="s">
        <v>28</v>
      </c>
      <c r="B158" s="121" t="s">
        <v>192</v>
      </c>
      <c r="C158" s="122" t="s">
        <v>568</v>
      </c>
      <c r="D158" s="123">
        <v>0.06</v>
      </c>
      <c r="E158" s="123">
        <v>0</v>
      </c>
      <c r="F158" s="123">
        <v>0</v>
      </c>
      <c r="G158" s="123">
        <v>0</v>
      </c>
      <c r="H158" s="129">
        <v>0</v>
      </c>
      <c r="I158" s="125">
        <v>0.07</v>
      </c>
      <c r="J158" s="123">
        <v>0</v>
      </c>
      <c r="K158" s="123">
        <v>0</v>
      </c>
      <c r="L158" s="123">
        <v>0</v>
      </c>
      <c r="M158" s="129">
        <v>0.07</v>
      </c>
      <c r="N158" s="125">
        <v>0.07</v>
      </c>
      <c r="O158" s="123">
        <v>0</v>
      </c>
      <c r="P158" s="123">
        <v>0</v>
      </c>
      <c r="Q158" s="123">
        <v>0</v>
      </c>
      <c r="R158" s="129">
        <v>0.07</v>
      </c>
      <c r="S158" s="53">
        <f t="shared" si="5"/>
        <v>1</v>
      </c>
    </row>
    <row r="159" spans="1:19" ht="12.75">
      <c r="A159" s="118" t="s">
        <v>46</v>
      </c>
      <c r="B159" s="121" t="s">
        <v>636</v>
      </c>
      <c r="C159" s="122" t="s">
        <v>193</v>
      </c>
      <c r="D159" s="123">
        <v>0</v>
      </c>
      <c r="E159" s="123">
        <v>0</v>
      </c>
      <c r="F159" s="123">
        <v>0.14</v>
      </c>
      <c r="G159" s="123">
        <v>0.1389</v>
      </c>
      <c r="H159" s="129">
        <v>0</v>
      </c>
      <c r="I159" s="125">
        <v>0</v>
      </c>
      <c r="J159" s="123">
        <v>0</v>
      </c>
      <c r="K159" s="123">
        <v>0.1487</v>
      </c>
      <c r="L159" s="123">
        <v>0.1477</v>
      </c>
      <c r="M159" s="129">
        <v>0</v>
      </c>
      <c r="N159" s="125">
        <v>0</v>
      </c>
      <c r="O159" s="123">
        <v>0</v>
      </c>
      <c r="P159" s="123">
        <v>0.1577</v>
      </c>
      <c r="Q159" s="123">
        <v>0.1567</v>
      </c>
      <c r="R159" s="129">
        <v>0</v>
      </c>
      <c r="S159" s="53">
        <f t="shared" si="5"/>
        <v>1</v>
      </c>
    </row>
    <row r="160" spans="1:18" ht="12.75">
      <c r="A160" s="118"/>
      <c r="B160" s="121"/>
      <c r="C160" s="122"/>
      <c r="D160" s="126"/>
      <c r="E160" s="126"/>
      <c r="F160" s="126"/>
      <c r="G160" s="126"/>
      <c r="H160" s="127"/>
      <c r="I160" s="128"/>
      <c r="J160" s="126"/>
      <c r="K160" s="126"/>
      <c r="L160" s="126"/>
      <c r="M160" s="127"/>
      <c r="N160" s="128"/>
      <c r="O160" s="126"/>
      <c r="P160" s="126"/>
      <c r="Q160" s="126"/>
      <c r="R160" s="127"/>
    </row>
    <row r="161" spans="1:19" s="9" customFormat="1" ht="12.75">
      <c r="A161" s="118"/>
      <c r="B161" s="63" t="s">
        <v>683</v>
      </c>
      <c r="C161" s="122"/>
      <c r="D161" s="86"/>
      <c r="E161" s="86"/>
      <c r="F161" s="86"/>
      <c r="G161" s="86"/>
      <c r="H161" s="87"/>
      <c r="I161" s="88"/>
      <c r="J161" s="86"/>
      <c r="K161" s="86"/>
      <c r="L161" s="86"/>
      <c r="M161" s="87"/>
      <c r="N161" s="88"/>
      <c r="O161" s="86"/>
      <c r="P161" s="86"/>
      <c r="Q161" s="86"/>
      <c r="R161" s="87"/>
      <c r="S161" s="28"/>
    </row>
    <row r="162" spans="1:19" ht="12.75">
      <c r="A162" s="118" t="s">
        <v>28</v>
      </c>
      <c r="B162" s="121" t="s">
        <v>194</v>
      </c>
      <c r="C162" s="122" t="s">
        <v>569</v>
      </c>
      <c r="D162" s="123">
        <v>0.08</v>
      </c>
      <c r="E162" s="123">
        <v>0.1803</v>
      </c>
      <c r="F162" s="123">
        <v>0</v>
      </c>
      <c r="G162" s="123">
        <v>0</v>
      </c>
      <c r="H162" s="129">
        <v>0.08</v>
      </c>
      <c r="I162" s="125">
        <v>0.08</v>
      </c>
      <c r="J162" s="123">
        <v>0.1803</v>
      </c>
      <c r="K162" s="123">
        <v>0</v>
      </c>
      <c r="L162" s="123">
        <v>0</v>
      </c>
      <c r="M162" s="129">
        <v>0.08</v>
      </c>
      <c r="N162" s="125">
        <v>0.05</v>
      </c>
      <c r="O162" s="123">
        <v>0.259</v>
      </c>
      <c r="P162" s="123">
        <v>0</v>
      </c>
      <c r="Q162" s="123">
        <v>0</v>
      </c>
      <c r="R162" s="129">
        <v>0.05</v>
      </c>
      <c r="S162" s="53">
        <f t="shared" si="5"/>
        <v>1</v>
      </c>
    </row>
    <row r="163" spans="1:19" ht="12.75">
      <c r="A163" s="118" t="s">
        <v>28</v>
      </c>
      <c r="B163" s="121" t="s">
        <v>195</v>
      </c>
      <c r="C163" s="122" t="s">
        <v>570</v>
      </c>
      <c r="D163" s="123" t="s">
        <v>686</v>
      </c>
      <c r="E163" s="123" t="s">
        <v>686</v>
      </c>
      <c r="F163" s="123" t="s">
        <v>686</v>
      </c>
      <c r="G163" s="123" t="s">
        <v>686</v>
      </c>
      <c r="H163" s="129">
        <v>0.26</v>
      </c>
      <c r="I163" s="125" t="s">
        <v>686</v>
      </c>
      <c r="J163" s="123" t="s">
        <v>686</v>
      </c>
      <c r="K163" s="123" t="s">
        <v>686</v>
      </c>
      <c r="L163" s="123" t="s">
        <v>686</v>
      </c>
      <c r="M163" s="129">
        <v>0.04</v>
      </c>
      <c r="N163" s="125" t="s">
        <v>686</v>
      </c>
      <c r="O163" s="123" t="s">
        <v>686</v>
      </c>
      <c r="P163" s="123" t="s">
        <v>686</v>
      </c>
      <c r="Q163" s="123" t="s">
        <v>686</v>
      </c>
      <c r="R163" s="129">
        <v>0.0432</v>
      </c>
      <c r="S163" s="53">
        <f t="shared" si="5"/>
        <v>1</v>
      </c>
    </row>
    <row r="164" spans="1:19" ht="12.75">
      <c r="A164" s="118" t="s">
        <v>28</v>
      </c>
      <c r="B164" s="121" t="s">
        <v>196</v>
      </c>
      <c r="C164" s="122" t="s">
        <v>571</v>
      </c>
      <c r="D164" s="123">
        <v>0.08</v>
      </c>
      <c r="E164" s="123">
        <v>0.25</v>
      </c>
      <c r="F164" s="123">
        <v>0</v>
      </c>
      <c r="G164" s="123">
        <v>0</v>
      </c>
      <c r="H164" s="129">
        <v>0.08</v>
      </c>
      <c r="I164" s="125">
        <v>0.08</v>
      </c>
      <c r="J164" s="123">
        <v>0.25</v>
      </c>
      <c r="K164" s="123">
        <v>0</v>
      </c>
      <c r="L164" s="123">
        <v>0</v>
      </c>
      <c r="M164" s="129">
        <v>0.08</v>
      </c>
      <c r="N164" s="125">
        <v>0.08</v>
      </c>
      <c r="O164" s="123">
        <v>0.25</v>
      </c>
      <c r="P164" s="123">
        <v>0</v>
      </c>
      <c r="Q164" s="123">
        <v>0</v>
      </c>
      <c r="R164" s="129">
        <v>0.08</v>
      </c>
      <c r="S164" s="53">
        <f t="shared" si="5"/>
        <v>1</v>
      </c>
    </row>
    <row r="165" spans="1:19" ht="12.75">
      <c r="A165" s="118" t="s">
        <v>28</v>
      </c>
      <c r="B165" s="121" t="s">
        <v>197</v>
      </c>
      <c r="C165" s="122" t="s">
        <v>572</v>
      </c>
      <c r="D165" s="123">
        <v>0.08</v>
      </c>
      <c r="E165" s="123">
        <v>0</v>
      </c>
      <c r="F165" s="123">
        <v>0</v>
      </c>
      <c r="G165" s="123">
        <v>0</v>
      </c>
      <c r="H165" s="129">
        <v>0.08</v>
      </c>
      <c r="I165" s="125">
        <v>0.08</v>
      </c>
      <c r="J165" s="123">
        <v>0</v>
      </c>
      <c r="K165" s="123">
        <v>0</v>
      </c>
      <c r="L165" s="123">
        <v>0</v>
      </c>
      <c r="M165" s="129">
        <v>0.08</v>
      </c>
      <c r="N165" s="125">
        <v>0.08</v>
      </c>
      <c r="O165" s="123">
        <v>0</v>
      </c>
      <c r="P165" s="123">
        <v>0</v>
      </c>
      <c r="Q165" s="123">
        <v>0</v>
      </c>
      <c r="R165" s="129">
        <v>0.08</v>
      </c>
      <c r="S165" s="53">
        <f t="shared" si="5"/>
        <v>1</v>
      </c>
    </row>
    <row r="166" spans="1:19" ht="12.75">
      <c r="A166" s="118" t="s">
        <v>28</v>
      </c>
      <c r="B166" s="121" t="s">
        <v>198</v>
      </c>
      <c r="C166" s="122" t="s">
        <v>573</v>
      </c>
      <c r="D166" s="123">
        <v>0.44</v>
      </c>
      <c r="E166" s="123">
        <v>0</v>
      </c>
      <c r="F166" s="123">
        <v>0</v>
      </c>
      <c r="G166" s="123">
        <v>0</v>
      </c>
      <c r="H166" s="129">
        <v>0</v>
      </c>
      <c r="I166" s="125">
        <v>0.95</v>
      </c>
      <c r="J166" s="123">
        <v>0</v>
      </c>
      <c r="K166" s="123">
        <v>0</v>
      </c>
      <c r="L166" s="123">
        <v>0</v>
      </c>
      <c r="M166" s="129">
        <v>0</v>
      </c>
      <c r="N166" s="125">
        <v>0.64</v>
      </c>
      <c r="O166" s="123">
        <v>0</v>
      </c>
      <c r="P166" s="123">
        <v>0</v>
      </c>
      <c r="Q166" s="123">
        <v>0</v>
      </c>
      <c r="R166" s="129">
        <v>0</v>
      </c>
      <c r="S166" s="53">
        <f t="shared" si="5"/>
        <v>1</v>
      </c>
    </row>
    <row r="167" spans="1:19" ht="12.75">
      <c r="A167" s="118" t="s">
        <v>46</v>
      </c>
      <c r="B167" s="121" t="s">
        <v>637</v>
      </c>
      <c r="C167" s="122" t="s">
        <v>199</v>
      </c>
      <c r="D167" s="123">
        <v>0.085</v>
      </c>
      <c r="E167" s="123">
        <v>0</v>
      </c>
      <c r="F167" s="123">
        <v>0.085</v>
      </c>
      <c r="G167" s="123">
        <v>0.085</v>
      </c>
      <c r="H167" s="129">
        <v>0</v>
      </c>
      <c r="I167" s="125">
        <v>0.06</v>
      </c>
      <c r="J167" s="123">
        <v>0</v>
      </c>
      <c r="K167" s="123">
        <v>0.06</v>
      </c>
      <c r="L167" s="123">
        <v>0.06</v>
      </c>
      <c r="M167" s="129">
        <v>0</v>
      </c>
      <c r="N167" s="125">
        <v>0.06</v>
      </c>
      <c r="O167" s="123">
        <v>0</v>
      </c>
      <c r="P167" s="123">
        <v>0.06</v>
      </c>
      <c r="Q167" s="123">
        <v>0.06</v>
      </c>
      <c r="R167" s="129">
        <v>0</v>
      </c>
      <c r="S167" s="53">
        <f t="shared" si="5"/>
        <v>1</v>
      </c>
    </row>
    <row r="168" spans="1:18" ht="12.75">
      <c r="A168" s="118"/>
      <c r="B168" s="130"/>
      <c r="C168" s="122"/>
      <c r="D168" s="126"/>
      <c r="E168" s="126"/>
      <c r="F168" s="126"/>
      <c r="G168" s="126"/>
      <c r="H168" s="127"/>
      <c r="I168" s="128"/>
      <c r="J168" s="126"/>
      <c r="K168" s="126"/>
      <c r="L168" s="126"/>
      <c r="M168" s="127"/>
      <c r="N168" s="128"/>
      <c r="O168" s="126"/>
      <c r="P168" s="126"/>
      <c r="Q168" s="126"/>
      <c r="R168" s="127"/>
    </row>
    <row r="169" spans="1:19" s="9" customFormat="1" ht="12.75">
      <c r="A169" s="118"/>
      <c r="B169" s="63" t="s">
        <v>505</v>
      </c>
      <c r="C169" s="122"/>
      <c r="D169" s="86"/>
      <c r="E169" s="86"/>
      <c r="F169" s="86"/>
      <c r="G169" s="86"/>
      <c r="H169" s="87"/>
      <c r="I169" s="88"/>
      <c r="J169" s="86"/>
      <c r="K169" s="86"/>
      <c r="L169" s="86"/>
      <c r="M169" s="87"/>
      <c r="N169" s="88"/>
      <c r="O169" s="86"/>
      <c r="P169" s="86"/>
      <c r="Q169" s="86"/>
      <c r="R169" s="87"/>
      <c r="S169" s="28"/>
    </row>
    <row r="170" spans="1:19" ht="12.75">
      <c r="A170" s="118" t="s">
        <v>28</v>
      </c>
      <c r="B170" s="121" t="s">
        <v>200</v>
      </c>
      <c r="C170" s="122" t="s">
        <v>574</v>
      </c>
      <c r="D170" s="123">
        <v>0.08</v>
      </c>
      <c r="E170" s="123">
        <v>0.257</v>
      </c>
      <c r="F170" s="123" t="s">
        <v>686</v>
      </c>
      <c r="G170" s="123" t="s">
        <v>686</v>
      </c>
      <c r="H170" s="129">
        <v>0.12</v>
      </c>
      <c r="I170" s="125">
        <v>0.07</v>
      </c>
      <c r="J170" s="123">
        <v>0.2</v>
      </c>
      <c r="K170" s="123" t="s">
        <v>686</v>
      </c>
      <c r="L170" s="123" t="s">
        <v>686</v>
      </c>
      <c r="M170" s="129">
        <v>0.065</v>
      </c>
      <c r="N170" s="125">
        <v>0.06</v>
      </c>
      <c r="O170" s="123">
        <v>0.205</v>
      </c>
      <c r="P170" s="123" t="s">
        <v>686</v>
      </c>
      <c r="Q170" s="123" t="s">
        <v>686</v>
      </c>
      <c r="R170" s="129">
        <v>0.05</v>
      </c>
      <c r="S170" s="53">
        <f t="shared" si="5"/>
        <v>1</v>
      </c>
    </row>
    <row r="171" spans="1:19" ht="12.75">
      <c r="A171" s="118" t="s">
        <v>28</v>
      </c>
      <c r="B171" s="121" t="s">
        <v>201</v>
      </c>
      <c r="C171" s="122" t="s">
        <v>575</v>
      </c>
      <c r="D171" s="123">
        <v>0.25</v>
      </c>
      <c r="E171" s="123">
        <v>0.1533</v>
      </c>
      <c r="F171" s="123" t="s">
        <v>686</v>
      </c>
      <c r="G171" s="123" t="s">
        <v>686</v>
      </c>
      <c r="H171" s="129">
        <v>0.06</v>
      </c>
      <c r="I171" s="125">
        <v>0.25</v>
      </c>
      <c r="J171" s="123">
        <v>0.153</v>
      </c>
      <c r="K171" s="123" t="s">
        <v>686</v>
      </c>
      <c r="L171" s="123" t="s">
        <v>686</v>
      </c>
      <c r="M171" s="129">
        <v>0.08</v>
      </c>
      <c r="N171" s="125">
        <v>0.25</v>
      </c>
      <c r="O171" s="123">
        <v>0.1533</v>
      </c>
      <c r="P171" s="123" t="s">
        <v>686</v>
      </c>
      <c r="Q171" s="123" t="s">
        <v>686</v>
      </c>
      <c r="R171" s="129">
        <v>0</v>
      </c>
      <c r="S171" s="53">
        <f t="shared" si="5"/>
        <v>1</v>
      </c>
    </row>
    <row r="172" spans="1:19" ht="12.75">
      <c r="A172" s="118" t="s">
        <v>28</v>
      </c>
      <c r="B172" s="121" t="s">
        <v>202</v>
      </c>
      <c r="C172" s="122" t="s">
        <v>576</v>
      </c>
      <c r="D172" s="123">
        <v>0.04</v>
      </c>
      <c r="E172" s="123">
        <v>0</v>
      </c>
      <c r="F172" s="123">
        <v>0</v>
      </c>
      <c r="G172" s="123">
        <v>0</v>
      </c>
      <c r="H172" s="129">
        <v>0</v>
      </c>
      <c r="I172" s="125">
        <v>0.05</v>
      </c>
      <c r="J172" s="123">
        <v>0</v>
      </c>
      <c r="K172" s="123">
        <v>0</v>
      </c>
      <c r="L172" s="123">
        <v>0</v>
      </c>
      <c r="M172" s="129">
        <v>0</v>
      </c>
      <c r="N172" s="125">
        <v>0.06</v>
      </c>
      <c r="O172" s="123">
        <v>0</v>
      </c>
      <c r="P172" s="123">
        <v>0</v>
      </c>
      <c r="Q172" s="123">
        <v>0</v>
      </c>
      <c r="R172" s="129">
        <v>0</v>
      </c>
      <c r="S172" s="53">
        <f t="shared" si="5"/>
        <v>1</v>
      </c>
    </row>
    <row r="173" spans="1:19" ht="12.75">
      <c r="A173" s="118" t="s">
        <v>28</v>
      </c>
      <c r="B173" s="121" t="s">
        <v>203</v>
      </c>
      <c r="C173" s="122" t="s">
        <v>577</v>
      </c>
      <c r="D173" s="123">
        <v>0.08</v>
      </c>
      <c r="E173" s="123">
        <v>0.22</v>
      </c>
      <c r="F173" s="123">
        <v>0</v>
      </c>
      <c r="G173" s="123">
        <v>0</v>
      </c>
      <c r="H173" s="129">
        <v>0.1</v>
      </c>
      <c r="I173" s="125">
        <v>0.08</v>
      </c>
      <c r="J173" s="123">
        <v>0.22</v>
      </c>
      <c r="K173" s="123">
        <v>0</v>
      </c>
      <c r="L173" s="123">
        <v>0</v>
      </c>
      <c r="M173" s="129">
        <v>0.1</v>
      </c>
      <c r="N173" s="125">
        <v>0.08</v>
      </c>
      <c r="O173" s="123">
        <v>0.22</v>
      </c>
      <c r="P173" s="123">
        <v>0</v>
      </c>
      <c r="Q173" s="123">
        <v>0.1</v>
      </c>
      <c r="R173" s="129">
        <v>0</v>
      </c>
      <c r="S173" s="53">
        <f t="shared" si="5"/>
        <v>1</v>
      </c>
    </row>
    <row r="174" spans="1:19" ht="12.75">
      <c r="A174" s="118" t="s">
        <v>46</v>
      </c>
      <c r="B174" s="121" t="s">
        <v>638</v>
      </c>
      <c r="C174" s="122" t="s">
        <v>204</v>
      </c>
      <c r="D174" s="123" t="s">
        <v>686</v>
      </c>
      <c r="E174" s="123" t="s">
        <v>686</v>
      </c>
      <c r="F174" s="123" t="s">
        <v>686</v>
      </c>
      <c r="G174" s="123" t="s">
        <v>686</v>
      </c>
      <c r="H174" s="129" t="s">
        <v>686</v>
      </c>
      <c r="I174" s="125" t="s">
        <v>686</v>
      </c>
      <c r="J174" s="123" t="s">
        <v>686</v>
      </c>
      <c r="K174" s="123" t="s">
        <v>686</v>
      </c>
      <c r="L174" s="123" t="s">
        <v>686</v>
      </c>
      <c r="M174" s="129" t="s">
        <v>686</v>
      </c>
      <c r="N174" s="125" t="s">
        <v>686</v>
      </c>
      <c r="O174" s="123" t="s">
        <v>686</v>
      </c>
      <c r="P174" s="123" t="s">
        <v>686</v>
      </c>
      <c r="Q174" s="123" t="s">
        <v>686</v>
      </c>
      <c r="R174" s="129" t="s">
        <v>686</v>
      </c>
      <c r="S174" s="53">
        <f t="shared" si="5"/>
        <v>1</v>
      </c>
    </row>
    <row r="175" spans="1:18" ht="12.75">
      <c r="A175" s="118"/>
      <c r="B175" s="130"/>
      <c r="C175" s="122"/>
      <c r="D175" s="126"/>
      <c r="E175" s="126"/>
      <c r="F175" s="126"/>
      <c r="G175" s="126"/>
      <c r="H175" s="127"/>
      <c r="I175" s="128"/>
      <c r="J175" s="126"/>
      <c r="K175" s="126"/>
      <c r="L175" s="126"/>
      <c r="M175" s="127"/>
      <c r="N175" s="128"/>
      <c r="O175" s="126"/>
      <c r="P175" s="126"/>
      <c r="Q175" s="126"/>
      <c r="R175" s="127"/>
    </row>
    <row r="176" spans="1:19" s="9" customFormat="1" ht="12.75">
      <c r="A176" s="118"/>
      <c r="B176" s="63" t="s">
        <v>506</v>
      </c>
      <c r="C176" s="122"/>
      <c r="D176" s="86"/>
      <c r="E176" s="86"/>
      <c r="F176" s="86"/>
      <c r="G176" s="86"/>
      <c r="H176" s="87"/>
      <c r="I176" s="88"/>
      <c r="J176" s="86"/>
      <c r="K176" s="86"/>
      <c r="L176" s="86"/>
      <c r="M176" s="87"/>
      <c r="N176" s="88"/>
      <c r="O176" s="86"/>
      <c r="P176" s="86"/>
      <c r="Q176" s="86"/>
      <c r="R176" s="87"/>
      <c r="S176" s="28"/>
    </row>
    <row r="177" spans="1:19" ht="12.75">
      <c r="A177" s="118" t="s">
        <v>28</v>
      </c>
      <c r="B177" s="121" t="s">
        <v>205</v>
      </c>
      <c r="C177" s="122" t="s">
        <v>578</v>
      </c>
      <c r="D177" s="123">
        <v>0.06</v>
      </c>
      <c r="E177" s="123">
        <v>0.15</v>
      </c>
      <c r="F177" s="123">
        <v>0.06</v>
      </c>
      <c r="G177" s="123">
        <v>0.06</v>
      </c>
      <c r="H177" s="129">
        <v>0.06</v>
      </c>
      <c r="I177" s="125">
        <v>0.06</v>
      </c>
      <c r="J177" s="123">
        <v>0.15</v>
      </c>
      <c r="K177" s="123">
        <v>0.06</v>
      </c>
      <c r="L177" s="123">
        <v>0.06</v>
      </c>
      <c r="M177" s="129">
        <v>0.06</v>
      </c>
      <c r="N177" s="125">
        <v>0.06</v>
      </c>
      <c r="O177" s="123">
        <v>0.248</v>
      </c>
      <c r="P177" s="123">
        <v>0.06</v>
      </c>
      <c r="Q177" s="123">
        <v>0.06</v>
      </c>
      <c r="R177" s="129">
        <v>0.06</v>
      </c>
      <c r="S177" s="53">
        <f t="shared" si="5"/>
        <v>1</v>
      </c>
    </row>
    <row r="178" spans="1:19" ht="12.75">
      <c r="A178" s="118" t="s">
        <v>28</v>
      </c>
      <c r="B178" s="121" t="s">
        <v>206</v>
      </c>
      <c r="C178" s="122" t="s">
        <v>579</v>
      </c>
      <c r="D178" s="126"/>
      <c r="E178" s="126"/>
      <c r="F178" s="126"/>
      <c r="G178" s="126"/>
      <c r="H178" s="127"/>
      <c r="I178" s="128"/>
      <c r="J178" s="126"/>
      <c r="K178" s="126"/>
      <c r="L178" s="126"/>
      <c r="M178" s="127"/>
      <c r="N178" s="128"/>
      <c r="O178" s="126"/>
      <c r="P178" s="126"/>
      <c r="Q178" s="126"/>
      <c r="R178" s="127"/>
      <c r="S178" s="53">
        <f t="shared" si="5"/>
        <v>0</v>
      </c>
    </row>
    <row r="179" spans="1:19" ht="12.75">
      <c r="A179" s="118" t="s">
        <v>28</v>
      </c>
      <c r="B179" s="121" t="s">
        <v>207</v>
      </c>
      <c r="C179" s="122" t="s">
        <v>580</v>
      </c>
      <c r="D179" s="123">
        <v>-0.3</v>
      </c>
      <c r="E179" s="123">
        <v>0</v>
      </c>
      <c r="F179" s="123">
        <v>0</v>
      </c>
      <c r="G179" s="123">
        <v>0</v>
      </c>
      <c r="H179" s="129">
        <v>0.07</v>
      </c>
      <c r="I179" s="125">
        <v>0.05</v>
      </c>
      <c r="J179" s="123">
        <v>0</v>
      </c>
      <c r="K179" s="123">
        <v>0</v>
      </c>
      <c r="L179" s="123">
        <v>0</v>
      </c>
      <c r="M179" s="129">
        <v>0.07</v>
      </c>
      <c r="N179" s="125">
        <v>0.05</v>
      </c>
      <c r="O179" s="123">
        <v>0</v>
      </c>
      <c r="P179" s="123">
        <v>0</v>
      </c>
      <c r="Q179" s="123">
        <v>0</v>
      </c>
      <c r="R179" s="129">
        <v>0.07</v>
      </c>
      <c r="S179" s="53">
        <f t="shared" si="5"/>
        <v>1</v>
      </c>
    </row>
    <row r="180" spans="1:19" ht="12.75">
      <c r="A180" s="118" t="s">
        <v>46</v>
      </c>
      <c r="B180" s="121" t="s">
        <v>639</v>
      </c>
      <c r="C180" s="122" t="s">
        <v>208</v>
      </c>
      <c r="D180" s="123">
        <v>0</v>
      </c>
      <c r="E180" s="123">
        <v>0</v>
      </c>
      <c r="F180" s="123">
        <v>0.09</v>
      </c>
      <c r="G180" s="123">
        <v>0.09</v>
      </c>
      <c r="H180" s="129">
        <v>0</v>
      </c>
      <c r="I180" s="125">
        <v>0</v>
      </c>
      <c r="J180" s="123">
        <v>0</v>
      </c>
      <c r="K180" s="123">
        <v>0.09</v>
      </c>
      <c r="L180" s="123">
        <v>0.09</v>
      </c>
      <c r="M180" s="129">
        <v>0</v>
      </c>
      <c r="N180" s="125">
        <v>0</v>
      </c>
      <c r="O180" s="123">
        <v>0</v>
      </c>
      <c r="P180" s="123">
        <v>0.09</v>
      </c>
      <c r="Q180" s="123">
        <v>0.09</v>
      </c>
      <c r="R180" s="129">
        <v>0</v>
      </c>
      <c r="S180" s="53">
        <f t="shared" si="5"/>
        <v>1</v>
      </c>
    </row>
    <row r="181" spans="1:18" ht="12.75">
      <c r="A181" s="118"/>
      <c r="B181" s="130"/>
      <c r="C181" s="122"/>
      <c r="D181" s="126"/>
      <c r="E181" s="126"/>
      <c r="F181" s="126"/>
      <c r="G181" s="126"/>
      <c r="H181" s="127"/>
      <c r="I181" s="128"/>
      <c r="J181" s="126"/>
      <c r="K181" s="126"/>
      <c r="L181" s="126"/>
      <c r="M181" s="127"/>
      <c r="N181" s="128"/>
      <c r="O181" s="126"/>
      <c r="P181" s="126"/>
      <c r="Q181" s="126"/>
      <c r="R181" s="127"/>
    </row>
    <row r="182" spans="1:19" s="9" customFormat="1" ht="12.75">
      <c r="A182" s="118"/>
      <c r="B182" s="63" t="s">
        <v>507</v>
      </c>
      <c r="C182" s="122"/>
      <c r="D182" s="86"/>
      <c r="E182" s="86"/>
      <c r="F182" s="86"/>
      <c r="G182" s="86"/>
      <c r="H182" s="87"/>
      <c r="I182" s="88"/>
      <c r="J182" s="86"/>
      <c r="K182" s="86"/>
      <c r="L182" s="86"/>
      <c r="M182" s="87"/>
      <c r="N182" s="88"/>
      <c r="O182" s="86"/>
      <c r="P182" s="86"/>
      <c r="Q182" s="86"/>
      <c r="R182" s="87"/>
      <c r="S182" s="28"/>
    </row>
    <row r="183" spans="1:19" ht="12.75">
      <c r="A183" s="118" t="s">
        <v>28</v>
      </c>
      <c r="B183" s="121" t="s">
        <v>209</v>
      </c>
      <c r="C183" s="122" t="s">
        <v>581</v>
      </c>
      <c r="D183" s="123">
        <v>0.08</v>
      </c>
      <c r="E183" s="123">
        <v>0.1</v>
      </c>
      <c r="F183" s="123" t="s">
        <v>686</v>
      </c>
      <c r="G183" s="123" t="s">
        <v>686</v>
      </c>
      <c r="H183" s="129">
        <v>0.06</v>
      </c>
      <c r="I183" s="125">
        <v>0.11</v>
      </c>
      <c r="J183" s="123">
        <v>0.12</v>
      </c>
      <c r="K183" s="123">
        <v>0</v>
      </c>
      <c r="L183" s="123">
        <v>0</v>
      </c>
      <c r="M183" s="129">
        <v>0.06</v>
      </c>
      <c r="N183" s="125">
        <v>0.13</v>
      </c>
      <c r="O183" s="123">
        <v>0.14</v>
      </c>
      <c r="P183" s="123">
        <v>0</v>
      </c>
      <c r="Q183" s="123">
        <v>0</v>
      </c>
      <c r="R183" s="129">
        <v>0.06</v>
      </c>
      <c r="S183" s="53">
        <f t="shared" si="5"/>
        <v>1</v>
      </c>
    </row>
    <row r="184" spans="1:19" ht="12.75">
      <c r="A184" s="118" t="s">
        <v>28</v>
      </c>
      <c r="B184" s="121" t="s">
        <v>210</v>
      </c>
      <c r="C184" s="122" t="s">
        <v>582</v>
      </c>
      <c r="D184" s="123">
        <v>0.06</v>
      </c>
      <c r="E184" s="123">
        <v>0.289</v>
      </c>
      <c r="F184" s="123" t="s">
        <v>686</v>
      </c>
      <c r="G184" s="123" t="s">
        <v>686</v>
      </c>
      <c r="H184" s="129">
        <v>0.08</v>
      </c>
      <c r="I184" s="125">
        <v>0</v>
      </c>
      <c r="J184" s="123">
        <v>0</v>
      </c>
      <c r="K184" s="123">
        <v>0</v>
      </c>
      <c r="L184" s="123">
        <v>0</v>
      </c>
      <c r="M184" s="129">
        <v>0</v>
      </c>
      <c r="N184" s="125">
        <v>0</v>
      </c>
      <c r="O184" s="123">
        <v>0</v>
      </c>
      <c r="P184" s="123">
        <v>0</v>
      </c>
      <c r="Q184" s="123">
        <v>0</v>
      </c>
      <c r="R184" s="129">
        <v>0</v>
      </c>
      <c r="S184" s="53">
        <f t="shared" si="5"/>
        <v>1</v>
      </c>
    </row>
    <row r="185" spans="1:19" ht="12.75">
      <c r="A185" s="118" t="s">
        <v>28</v>
      </c>
      <c r="B185" s="121" t="s">
        <v>211</v>
      </c>
      <c r="C185" s="122" t="s">
        <v>583</v>
      </c>
      <c r="D185" s="123">
        <v>0.5</v>
      </c>
      <c r="E185" s="123">
        <v>0.19</v>
      </c>
      <c r="F185" s="123">
        <v>0.06</v>
      </c>
      <c r="G185" s="123">
        <v>0.06</v>
      </c>
      <c r="H185" s="129">
        <v>0.06</v>
      </c>
      <c r="I185" s="125">
        <v>0.062</v>
      </c>
      <c r="J185" s="123">
        <v>0.062</v>
      </c>
      <c r="K185" s="123">
        <v>0.062</v>
      </c>
      <c r="L185" s="123">
        <v>0.062</v>
      </c>
      <c r="M185" s="129">
        <v>0.062</v>
      </c>
      <c r="N185" s="125">
        <v>0.059</v>
      </c>
      <c r="O185" s="123">
        <v>0.059</v>
      </c>
      <c r="P185" s="123">
        <v>0.059</v>
      </c>
      <c r="Q185" s="123">
        <v>0.059</v>
      </c>
      <c r="R185" s="129">
        <v>0.059</v>
      </c>
      <c r="S185" s="53">
        <f t="shared" si="5"/>
        <v>1</v>
      </c>
    </row>
    <row r="186" spans="1:19" ht="12.75">
      <c r="A186" s="118" t="s">
        <v>28</v>
      </c>
      <c r="B186" s="121" t="s">
        <v>212</v>
      </c>
      <c r="C186" s="122" t="s">
        <v>584</v>
      </c>
      <c r="D186" s="123">
        <v>0.057</v>
      </c>
      <c r="E186" s="123">
        <v>0</v>
      </c>
      <c r="F186" s="123" t="s">
        <v>686</v>
      </c>
      <c r="G186" s="123" t="s">
        <v>686</v>
      </c>
      <c r="H186" s="129">
        <v>0.057</v>
      </c>
      <c r="I186" s="125">
        <v>0.062</v>
      </c>
      <c r="J186" s="123">
        <v>0</v>
      </c>
      <c r="K186" s="123">
        <v>0</v>
      </c>
      <c r="L186" s="123">
        <v>0</v>
      </c>
      <c r="M186" s="129">
        <v>0.062</v>
      </c>
      <c r="N186" s="125">
        <v>0.059</v>
      </c>
      <c r="O186" s="123">
        <v>0</v>
      </c>
      <c r="P186" s="123">
        <v>0</v>
      </c>
      <c r="Q186" s="123">
        <v>0</v>
      </c>
      <c r="R186" s="129">
        <v>0.059</v>
      </c>
      <c r="S186" s="53">
        <f t="shared" si="5"/>
        <v>1</v>
      </c>
    </row>
    <row r="187" spans="1:19" ht="12.75">
      <c r="A187" s="118" t="s">
        <v>28</v>
      </c>
      <c r="B187" s="121" t="s">
        <v>213</v>
      </c>
      <c r="C187" s="122" t="s">
        <v>585</v>
      </c>
      <c r="D187" s="123">
        <v>0</v>
      </c>
      <c r="E187" s="123">
        <v>0.2152</v>
      </c>
      <c r="F187" s="123" t="s">
        <v>686</v>
      </c>
      <c r="G187" s="123" t="s">
        <v>686</v>
      </c>
      <c r="H187" s="129">
        <v>0.057</v>
      </c>
      <c r="I187" s="125">
        <v>0</v>
      </c>
      <c r="J187" s="123">
        <v>0</v>
      </c>
      <c r="K187" s="123" t="s">
        <v>686</v>
      </c>
      <c r="L187" s="123" t="s">
        <v>686</v>
      </c>
      <c r="M187" s="129">
        <v>0.062</v>
      </c>
      <c r="N187" s="125">
        <v>0</v>
      </c>
      <c r="O187" s="123">
        <v>0</v>
      </c>
      <c r="P187" s="123" t="s">
        <v>686</v>
      </c>
      <c r="Q187" s="123" t="s">
        <v>697</v>
      </c>
      <c r="R187" s="129">
        <v>0.059</v>
      </c>
      <c r="S187" s="53">
        <f t="shared" si="5"/>
        <v>1</v>
      </c>
    </row>
    <row r="188" spans="1:19" ht="12.75">
      <c r="A188" s="118" t="s">
        <v>46</v>
      </c>
      <c r="B188" s="121" t="s">
        <v>640</v>
      </c>
      <c r="C188" s="122" t="s">
        <v>214</v>
      </c>
      <c r="D188" s="126" t="s">
        <v>686</v>
      </c>
      <c r="E188" s="126" t="s">
        <v>686</v>
      </c>
      <c r="F188" s="126">
        <v>0.047</v>
      </c>
      <c r="G188" s="126">
        <v>0.047</v>
      </c>
      <c r="H188" s="127" t="s">
        <v>686</v>
      </c>
      <c r="I188" s="128" t="s">
        <v>686</v>
      </c>
      <c r="J188" s="126" t="s">
        <v>686</v>
      </c>
      <c r="K188" s="126">
        <v>0.047</v>
      </c>
      <c r="L188" s="126">
        <v>0.047</v>
      </c>
      <c r="M188" s="127" t="s">
        <v>686</v>
      </c>
      <c r="N188" s="128" t="s">
        <v>686</v>
      </c>
      <c r="O188" s="126" t="s">
        <v>686</v>
      </c>
      <c r="P188" s="126">
        <v>0.045</v>
      </c>
      <c r="Q188" s="126">
        <v>0.045</v>
      </c>
      <c r="R188" s="127" t="s">
        <v>686</v>
      </c>
      <c r="S188" s="53">
        <f t="shared" si="5"/>
        <v>1</v>
      </c>
    </row>
    <row r="189" spans="1:18" ht="12.75">
      <c r="A189" s="112"/>
      <c r="B189" s="145"/>
      <c r="C189" s="146"/>
      <c r="D189" s="147"/>
      <c r="E189" s="147"/>
      <c r="F189" s="147"/>
      <c r="G189" s="147"/>
      <c r="H189" s="148"/>
      <c r="I189" s="149"/>
      <c r="J189" s="147"/>
      <c r="K189" s="147"/>
      <c r="L189" s="147"/>
      <c r="M189" s="148"/>
      <c r="N189" s="149"/>
      <c r="O189" s="147"/>
      <c r="P189" s="147"/>
      <c r="Q189" s="147"/>
      <c r="R189" s="148"/>
    </row>
    <row r="190" spans="1:19" s="9" customFormat="1" ht="12.75">
      <c r="A190" s="118"/>
      <c r="B190" s="63" t="s">
        <v>508</v>
      </c>
      <c r="C190" s="122"/>
      <c r="D190" s="86"/>
      <c r="E190" s="86"/>
      <c r="F190" s="86"/>
      <c r="G190" s="86"/>
      <c r="H190" s="87"/>
      <c r="I190" s="88"/>
      <c r="J190" s="86"/>
      <c r="K190" s="86"/>
      <c r="L190" s="86"/>
      <c r="M190" s="87"/>
      <c r="N190" s="88"/>
      <c r="O190" s="86"/>
      <c r="P190" s="86"/>
      <c r="Q190" s="86"/>
      <c r="R190" s="87"/>
      <c r="S190" s="28"/>
    </row>
    <row r="191" spans="1:19" ht="12.75">
      <c r="A191" s="118" t="s">
        <v>28</v>
      </c>
      <c r="B191" s="121" t="s">
        <v>215</v>
      </c>
      <c r="C191" s="122" t="s">
        <v>586</v>
      </c>
      <c r="D191" s="126"/>
      <c r="E191" s="126"/>
      <c r="F191" s="126"/>
      <c r="G191" s="126"/>
      <c r="H191" s="127"/>
      <c r="I191" s="128"/>
      <c r="J191" s="126"/>
      <c r="K191" s="126"/>
      <c r="L191" s="126"/>
      <c r="M191" s="127"/>
      <c r="N191" s="128"/>
      <c r="O191" s="126"/>
      <c r="P191" s="126"/>
      <c r="Q191" s="126"/>
      <c r="R191" s="127"/>
      <c r="S191" s="53">
        <f t="shared" si="5"/>
        <v>0</v>
      </c>
    </row>
    <row r="192" spans="1:19" ht="12.75">
      <c r="A192" s="118" t="s">
        <v>28</v>
      </c>
      <c r="B192" s="121" t="s">
        <v>216</v>
      </c>
      <c r="C192" s="122" t="s">
        <v>587</v>
      </c>
      <c r="D192" s="126"/>
      <c r="E192" s="126"/>
      <c r="F192" s="126"/>
      <c r="G192" s="126"/>
      <c r="H192" s="127"/>
      <c r="I192" s="128"/>
      <c r="J192" s="126"/>
      <c r="K192" s="126"/>
      <c r="L192" s="126"/>
      <c r="M192" s="127"/>
      <c r="N192" s="128"/>
      <c r="O192" s="126"/>
      <c r="P192" s="126"/>
      <c r="Q192" s="126"/>
      <c r="R192" s="127"/>
      <c r="S192" s="53">
        <f t="shared" si="5"/>
        <v>0</v>
      </c>
    </row>
    <row r="193" spans="1:19" ht="12.75">
      <c r="A193" s="118" t="s">
        <v>28</v>
      </c>
      <c r="B193" s="121" t="s">
        <v>641</v>
      </c>
      <c r="C193" s="122" t="s">
        <v>588</v>
      </c>
      <c r="D193" s="123">
        <v>0.12</v>
      </c>
      <c r="E193" s="123">
        <v>0</v>
      </c>
      <c r="F193" s="123">
        <v>0</v>
      </c>
      <c r="G193" s="123">
        <v>0</v>
      </c>
      <c r="H193" s="129">
        <v>-0.32</v>
      </c>
      <c r="I193" s="125">
        <v>0.15</v>
      </c>
      <c r="J193" s="123">
        <v>0</v>
      </c>
      <c r="K193" s="123">
        <v>0</v>
      </c>
      <c r="L193" s="123">
        <v>0</v>
      </c>
      <c r="M193" s="129">
        <v>0.14</v>
      </c>
      <c r="N193" s="125">
        <v>0.053</v>
      </c>
      <c r="O193" s="123">
        <v>0</v>
      </c>
      <c r="P193" s="123">
        <v>0</v>
      </c>
      <c r="Q193" s="123">
        <v>0</v>
      </c>
      <c r="R193" s="129">
        <v>0.059</v>
      </c>
      <c r="S193" s="53">
        <f t="shared" si="5"/>
        <v>1</v>
      </c>
    </row>
    <row r="194" spans="1:19" ht="12.75">
      <c r="A194" s="118" t="s">
        <v>28</v>
      </c>
      <c r="B194" s="121" t="s">
        <v>217</v>
      </c>
      <c r="C194" s="122" t="s">
        <v>589</v>
      </c>
      <c r="D194" s="123">
        <v>0</v>
      </c>
      <c r="E194" s="123">
        <v>0</v>
      </c>
      <c r="F194" s="123">
        <v>0</v>
      </c>
      <c r="G194" s="123">
        <v>0</v>
      </c>
      <c r="H194" s="129">
        <v>0</v>
      </c>
      <c r="I194" s="125">
        <v>0.062</v>
      </c>
      <c r="J194" s="123">
        <v>0</v>
      </c>
      <c r="K194" s="123">
        <v>0</v>
      </c>
      <c r="L194" s="123">
        <v>0</v>
      </c>
      <c r="M194" s="129">
        <v>0.062</v>
      </c>
      <c r="N194" s="125">
        <v>0.059</v>
      </c>
      <c r="O194" s="123">
        <v>0</v>
      </c>
      <c r="P194" s="123">
        <v>0</v>
      </c>
      <c r="Q194" s="123">
        <v>0</v>
      </c>
      <c r="R194" s="129">
        <v>0.059</v>
      </c>
      <c r="S194" s="53">
        <f t="shared" si="5"/>
        <v>1</v>
      </c>
    </row>
    <row r="195" spans="1:19" ht="12.75">
      <c r="A195" s="118" t="s">
        <v>28</v>
      </c>
      <c r="B195" s="121" t="s">
        <v>218</v>
      </c>
      <c r="C195" s="122" t="s">
        <v>590</v>
      </c>
      <c r="D195" s="123">
        <v>0.08</v>
      </c>
      <c r="E195" s="123">
        <v>0</v>
      </c>
      <c r="F195" s="123">
        <v>0</v>
      </c>
      <c r="G195" s="123">
        <v>0</v>
      </c>
      <c r="H195" s="129">
        <v>0.46</v>
      </c>
      <c r="I195" s="125">
        <v>0.05</v>
      </c>
      <c r="J195" s="123">
        <v>0</v>
      </c>
      <c r="K195" s="123">
        <v>0</v>
      </c>
      <c r="L195" s="123">
        <v>0</v>
      </c>
      <c r="M195" s="129">
        <v>0.05</v>
      </c>
      <c r="N195" s="125">
        <v>0.06</v>
      </c>
      <c r="O195" s="123">
        <v>0</v>
      </c>
      <c r="P195" s="123">
        <v>0</v>
      </c>
      <c r="Q195" s="123">
        <v>0</v>
      </c>
      <c r="R195" s="129">
        <v>0.1</v>
      </c>
      <c r="S195" s="53">
        <f t="shared" si="5"/>
        <v>1</v>
      </c>
    </row>
    <row r="196" spans="1:19" ht="12.75">
      <c r="A196" s="118" t="s">
        <v>46</v>
      </c>
      <c r="B196" s="121" t="s">
        <v>642</v>
      </c>
      <c r="C196" s="122" t="s">
        <v>219</v>
      </c>
      <c r="D196" s="123">
        <v>0.057</v>
      </c>
      <c r="E196" s="123">
        <v>0.28</v>
      </c>
      <c r="F196" s="123">
        <v>0.057</v>
      </c>
      <c r="G196" s="123">
        <v>0.091</v>
      </c>
      <c r="H196" s="129">
        <v>0</v>
      </c>
      <c r="I196" s="125">
        <v>0</v>
      </c>
      <c r="J196" s="123">
        <v>0</v>
      </c>
      <c r="K196" s="123">
        <v>0</v>
      </c>
      <c r="L196" s="123">
        <v>0</v>
      </c>
      <c r="M196" s="129">
        <v>0</v>
      </c>
      <c r="N196" s="125">
        <v>0</v>
      </c>
      <c r="O196" s="123">
        <v>0</v>
      </c>
      <c r="P196" s="123">
        <v>0</v>
      </c>
      <c r="Q196" s="123">
        <v>0</v>
      </c>
      <c r="R196" s="129">
        <v>0</v>
      </c>
      <c r="S196" s="53">
        <f t="shared" si="5"/>
        <v>1</v>
      </c>
    </row>
    <row r="197" spans="1:18" ht="12.75">
      <c r="A197" s="118"/>
      <c r="B197" s="121"/>
      <c r="C197" s="122"/>
      <c r="D197" s="126"/>
      <c r="E197" s="126"/>
      <c r="F197" s="126"/>
      <c r="G197" s="126"/>
      <c r="H197" s="127"/>
      <c r="I197" s="128"/>
      <c r="J197" s="126"/>
      <c r="K197" s="126"/>
      <c r="L197" s="126"/>
      <c r="M197" s="127"/>
      <c r="N197" s="128"/>
      <c r="O197" s="126"/>
      <c r="P197" s="126"/>
      <c r="Q197" s="126"/>
      <c r="R197" s="127"/>
    </row>
    <row r="198" spans="1:19" s="9" customFormat="1" ht="12.75">
      <c r="A198" s="118"/>
      <c r="B198" s="63" t="s">
        <v>509</v>
      </c>
      <c r="C198" s="122"/>
      <c r="D198" s="86"/>
      <c r="E198" s="86"/>
      <c r="F198" s="86"/>
      <c r="G198" s="86"/>
      <c r="H198" s="87"/>
      <c r="I198" s="88"/>
      <c r="J198" s="86"/>
      <c r="K198" s="86"/>
      <c r="L198" s="86"/>
      <c r="M198" s="87"/>
      <c r="N198" s="88"/>
      <c r="O198" s="86"/>
      <c r="P198" s="86"/>
      <c r="Q198" s="86"/>
      <c r="R198" s="87"/>
      <c r="S198" s="28"/>
    </row>
    <row r="199" spans="1:19" ht="12.75">
      <c r="A199" s="118" t="s">
        <v>28</v>
      </c>
      <c r="B199" s="121" t="s">
        <v>643</v>
      </c>
      <c r="C199" s="122" t="s">
        <v>591</v>
      </c>
      <c r="D199" s="123">
        <v>0.06</v>
      </c>
      <c r="E199" s="123">
        <v>0</v>
      </c>
      <c r="F199" s="123">
        <v>0</v>
      </c>
      <c r="G199" s="123">
        <v>0</v>
      </c>
      <c r="H199" s="129">
        <v>0.06</v>
      </c>
      <c r="I199" s="125">
        <v>0.06</v>
      </c>
      <c r="J199" s="123">
        <v>0</v>
      </c>
      <c r="K199" s="123">
        <v>0</v>
      </c>
      <c r="L199" s="123">
        <v>0</v>
      </c>
      <c r="M199" s="129">
        <v>0.06</v>
      </c>
      <c r="N199" s="125">
        <v>0.06</v>
      </c>
      <c r="O199" s="123">
        <v>0</v>
      </c>
      <c r="P199" s="123">
        <v>0</v>
      </c>
      <c r="Q199" s="123">
        <v>0</v>
      </c>
      <c r="R199" s="129">
        <v>0.06</v>
      </c>
      <c r="S199" s="53">
        <f t="shared" si="5"/>
        <v>1</v>
      </c>
    </row>
    <row r="200" spans="1:19" ht="12.75">
      <c r="A200" s="118" t="s">
        <v>28</v>
      </c>
      <c r="B200" s="121" t="s">
        <v>220</v>
      </c>
      <c r="C200" s="122" t="s">
        <v>592</v>
      </c>
      <c r="D200" s="123">
        <v>0.128</v>
      </c>
      <c r="E200" s="123">
        <v>0.31</v>
      </c>
      <c r="F200" s="123">
        <v>0.13</v>
      </c>
      <c r="G200" s="123">
        <v>0.098</v>
      </c>
      <c r="H200" s="129">
        <v>0.098</v>
      </c>
      <c r="I200" s="125">
        <v>0.1</v>
      </c>
      <c r="J200" s="123">
        <v>0.28</v>
      </c>
      <c r="K200" s="123">
        <v>0.12</v>
      </c>
      <c r="L200" s="123">
        <v>0.07</v>
      </c>
      <c r="M200" s="129">
        <v>0.07</v>
      </c>
      <c r="N200" s="125">
        <v>0.1</v>
      </c>
      <c r="O200" s="123">
        <v>0.28</v>
      </c>
      <c r="P200" s="123">
        <v>0.12</v>
      </c>
      <c r="Q200" s="123">
        <v>0.07</v>
      </c>
      <c r="R200" s="129">
        <v>0.07</v>
      </c>
      <c r="S200" s="53">
        <f t="shared" si="5"/>
        <v>1</v>
      </c>
    </row>
    <row r="201" spans="1:19" ht="12.75">
      <c r="A201" s="118" t="s">
        <v>28</v>
      </c>
      <c r="B201" s="121" t="s">
        <v>222</v>
      </c>
      <c r="C201" s="122" t="s">
        <v>593</v>
      </c>
      <c r="D201" s="123">
        <v>0.1</v>
      </c>
      <c r="E201" s="123">
        <v>0</v>
      </c>
      <c r="F201" s="123">
        <v>0</v>
      </c>
      <c r="G201" s="123">
        <v>0</v>
      </c>
      <c r="H201" s="129">
        <v>0</v>
      </c>
      <c r="I201" s="125">
        <v>0.05</v>
      </c>
      <c r="J201" s="123">
        <v>0</v>
      </c>
      <c r="K201" s="123">
        <v>0</v>
      </c>
      <c r="L201" s="123">
        <v>0</v>
      </c>
      <c r="M201" s="129">
        <v>0</v>
      </c>
      <c r="N201" s="125">
        <v>0.16</v>
      </c>
      <c r="O201" s="123">
        <v>0</v>
      </c>
      <c r="P201" s="123">
        <v>0</v>
      </c>
      <c r="Q201" s="123">
        <v>0</v>
      </c>
      <c r="R201" s="129">
        <v>0</v>
      </c>
      <c r="S201" s="53">
        <f t="shared" si="5"/>
        <v>1</v>
      </c>
    </row>
    <row r="202" spans="1:19" ht="12.75">
      <c r="A202" s="118" t="s">
        <v>28</v>
      </c>
      <c r="B202" s="121" t="s">
        <v>644</v>
      </c>
      <c r="C202" s="122" t="s">
        <v>594</v>
      </c>
      <c r="D202" s="123">
        <v>0.08</v>
      </c>
      <c r="E202" s="123">
        <v>0.1533</v>
      </c>
      <c r="F202" s="123" t="s">
        <v>686</v>
      </c>
      <c r="G202" s="123" t="s">
        <v>686</v>
      </c>
      <c r="H202" s="129">
        <v>0.1</v>
      </c>
      <c r="I202" s="125">
        <v>0.055</v>
      </c>
      <c r="J202" s="123">
        <v>0.1603</v>
      </c>
      <c r="K202" s="123" t="s">
        <v>686</v>
      </c>
      <c r="L202" s="123" t="s">
        <v>686</v>
      </c>
      <c r="M202" s="129">
        <v>0.1</v>
      </c>
      <c r="N202" s="125">
        <v>0.06</v>
      </c>
      <c r="O202" s="123">
        <v>0.1616</v>
      </c>
      <c r="P202" s="123" t="s">
        <v>686</v>
      </c>
      <c r="Q202" s="123" t="s">
        <v>686</v>
      </c>
      <c r="R202" s="129">
        <v>0.1</v>
      </c>
      <c r="S202" s="53">
        <f t="shared" si="5"/>
        <v>1</v>
      </c>
    </row>
    <row r="203" spans="1:19" ht="12.75">
      <c r="A203" s="118" t="s">
        <v>28</v>
      </c>
      <c r="B203" s="121" t="s">
        <v>223</v>
      </c>
      <c r="C203" s="122" t="s">
        <v>595</v>
      </c>
      <c r="D203" s="123">
        <v>0.21</v>
      </c>
      <c r="E203" s="123">
        <v>0</v>
      </c>
      <c r="F203" s="123">
        <v>0</v>
      </c>
      <c r="G203" s="123">
        <v>0</v>
      </c>
      <c r="H203" s="129">
        <v>0</v>
      </c>
      <c r="I203" s="125">
        <v>0.3</v>
      </c>
      <c r="J203" s="123">
        <v>0.2867</v>
      </c>
      <c r="K203" s="123">
        <v>0</v>
      </c>
      <c r="L203" s="123">
        <v>0</v>
      </c>
      <c r="M203" s="129">
        <v>0.21</v>
      </c>
      <c r="N203" s="125">
        <v>-0.1913</v>
      </c>
      <c r="O203" s="123">
        <v>0.18</v>
      </c>
      <c r="P203" s="123">
        <v>0</v>
      </c>
      <c r="Q203" s="123">
        <v>0</v>
      </c>
      <c r="R203" s="129">
        <v>0.01</v>
      </c>
      <c r="S203" s="53">
        <f t="shared" si="5"/>
        <v>1</v>
      </c>
    </row>
    <row r="204" spans="1:19" ht="12.75">
      <c r="A204" s="118" t="s">
        <v>28</v>
      </c>
      <c r="B204" s="121" t="s">
        <v>224</v>
      </c>
      <c r="C204" s="122" t="s">
        <v>596</v>
      </c>
      <c r="D204" s="123">
        <v>0.062</v>
      </c>
      <c r="E204" s="123">
        <v>0</v>
      </c>
      <c r="F204" s="123">
        <v>0</v>
      </c>
      <c r="G204" s="123">
        <v>0</v>
      </c>
      <c r="H204" s="129">
        <v>0.062</v>
      </c>
      <c r="I204" s="125">
        <v>0.059</v>
      </c>
      <c r="J204" s="123">
        <v>0</v>
      </c>
      <c r="K204" s="123">
        <v>0</v>
      </c>
      <c r="L204" s="123">
        <v>0</v>
      </c>
      <c r="M204" s="129">
        <v>0.059</v>
      </c>
      <c r="N204" s="125">
        <v>0.059</v>
      </c>
      <c r="O204" s="123">
        <v>0</v>
      </c>
      <c r="P204" s="123">
        <v>0</v>
      </c>
      <c r="Q204" s="123">
        <v>0</v>
      </c>
      <c r="R204" s="129">
        <v>0.059</v>
      </c>
      <c r="S204" s="53">
        <f t="shared" si="5"/>
        <v>1</v>
      </c>
    </row>
    <row r="205" spans="1:19" ht="12.75">
      <c r="A205" s="118" t="s">
        <v>46</v>
      </c>
      <c r="B205" s="121" t="s">
        <v>645</v>
      </c>
      <c r="C205" s="122" t="s">
        <v>225</v>
      </c>
      <c r="D205" s="123" t="s">
        <v>686</v>
      </c>
      <c r="E205" s="123" t="s">
        <v>686</v>
      </c>
      <c r="F205" s="123">
        <v>0.1</v>
      </c>
      <c r="G205" s="123">
        <v>0.12</v>
      </c>
      <c r="H205" s="129">
        <v>0.2</v>
      </c>
      <c r="I205" s="125" t="s">
        <v>686</v>
      </c>
      <c r="J205" s="123" t="s">
        <v>686</v>
      </c>
      <c r="K205" s="123">
        <v>0.1</v>
      </c>
      <c r="L205" s="123">
        <v>0.08</v>
      </c>
      <c r="M205" s="129">
        <v>0.2</v>
      </c>
      <c r="N205" s="125" t="s">
        <v>686</v>
      </c>
      <c r="O205" s="123" t="s">
        <v>686</v>
      </c>
      <c r="P205" s="123">
        <v>0.1</v>
      </c>
      <c r="Q205" s="123">
        <v>0.1</v>
      </c>
      <c r="R205" s="129">
        <v>0.2</v>
      </c>
      <c r="S205" s="53">
        <f t="shared" si="5"/>
        <v>1</v>
      </c>
    </row>
    <row r="206" spans="1:18" ht="12.75">
      <c r="A206" s="118"/>
      <c r="B206" s="121"/>
      <c r="C206" s="122"/>
      <c r="D206" s="126"/>
      <c r="E206" s="126"/>
      <c r="F206" s="126"/>
      <c r="G206" s="126"/>
      <c r="H206" s="127"/>
      <c r="I206" s="128"/>
      <c r="J206" s="126"/>
      <c r="K206" s="126"/>
      <c r="L206" s="126"/>
      <c r="M206" s="127"/>
      <c r="N206" s="128"/>
      <c r="O206" s="126"/>
      <c r="P206" s="126"/>
      <c r="Q206" s="126"/>
      <c r="R206" s="127"/>
    </row>
    <row r="207" spans="1:19" s="9" customFormat="1" ht="12.75">
      <c r="A207" s="118"/>
      <c r="B207" s="63" t="s">
        <v>510</v>
      </c>
      <c r="C207" s="122"/>
      <c r="D207" s="86"/>
      <c r="E207" s="86"/>
      <c r="F207" s="86"/>
      <c r="G207" s="86"/>
      <c r="H207" s="87"/>
      <c r="I207" s="88"/>
      <c r="J207" s="86"/>
      <c r="K207" s="86"/>
      <c r="L207" s="86"/>
      <c r="M207" s="87"/>
      <c r="N207" s="88"/>
      <c r="O207" s="86"/>
      <c r="P207" s="86"/>
      <c r="Q207" s="86"/>
      <c r="R207" s="87"/>
      <c r="S207" s="28"/>
    </row>
    <row r="208" spans="1:19" ht="12.75">
      <c r="A208" s="118" t="s">
        <v>28</v>
      </c>
      <c r="B208" s="121" t="s">
        <v>226</v>
      </c>
      <c r="C208" s="122" t="s">
        <v>597</v>
      </c>
      <c r="D208" s="123">
        <v>0.06</v>
      </c>
      <c r="E208" s="123">
        <v>0.195</v>
      </c>
      <c r="F208" s="123">
        <v>0</v>
      </c>
      <c r="G208" s="123">
        <v>0</v>
      </c>
      <c r="H208" s="129">
        <v>0.06</v>
      </c>
      <c r="I208" s="125">
        <v>0.051</v>
      </c>
      <c r="J208" s="123">
        <v>0.051</v>
      </c>
      <c r="K208" s="123">
        <v>0</v>
      </c>
      <c r="L208" s="123">
        <v>0</v>
      </c>
      <c r="M208" s="129">
        <v>0.051</v>
      </c>
      <c r="N208" s="125">
        <v>0.046</v>
      </c>
      <c r="O208" s="123">
        <v>0.046</v>
      </c>
      <c r="P208" s="123">
        <v>0</v>
      </c>
      <c r="Q208" s="123">
        <v>0</v>
      </c>
      <c r="R208" s="129">
        <v>0.046</v>
      </c>
      <c r="S208" s="53">
        <f aca="true" t="shared" si="6" ref="S208:S265">IF(AND(D208=0,E208=0,F208=0,G208=0,H208=0,I208=0,J208=0,K208=0,L208=0,M208=0,N208=0,O208=0,P208=0,Q208=0,R208=0),0,1)</f>
        <v>1</v>
      </c>
    </row>
    <row r="209" spans="1:19" ht="12.75">
      <c r="A209" s="118" t="s">
        <v>28</v>
      </c>
      <c r="B209" s="121" t="s">
        <v>227</v>
      </c>
      <c r="C209" s="122" t="s">
        <v>598</v>
      </c>
      <c r="D209" s="123">
        <v>0.078</v>
      </c>
      <c r="E209" s="123">
        <v>0.199</v>
      </c>
      <c r="F209" s="123">
        <v>0</v>
      </c>
      <c r="G209" s="123">
        <v>0</v>
      </c>
      <c r="H209" s="129">
        <v>0.0995</v>
      </c>
      <c r="I209" s="125">
        <v>0.099</v>
      </c>
      <c r="J209" s="123">
        <v>0.1603</v>
      </c>
      <c r="K209" s="123">
        <v>0</v>
      </c>
      <c r="L209" s="123">
        <v>0</v>
      </c>
      <c r="M209" s="129">
        <v>0.08</v>
      </c>
      <c r="N209" s="125">
        <v>0.08</v>
      </c>
      <c r="O209" s="123">
        <v>0.1616</v>
      </c>
      <c r="P209" s="123">
        <v>0</v>
      </c>
      <c r="Q209" s="123">
        <v>0</v>
      </c>
      <c r="R209" s="129">
        <v>0.09</v>
      </c>
      <c r="S209" s="53">
        <f t="shared" si="6"/>
        <v>1</v>
      </c>
    </row>
    <row r="210" spans="1:19" ht="12.75">
      <c r="A210" s="118" t="s">
        <v>28</v>
      </c>
      <c r="B210" s="121" t="s">
        <v>228</v>
      </c>
      <c r="C210" s="122" t="s">
        <v>599</v>
      </c>
      <c r="D210" s="123">
        <v>0.001</v>
      </c>
      <c r="E210" s="123">
        <v>0</v>
      </c>
      <c r="F210" s="123">
        <v>0</v>
      </c>
      <c r="G210" s="123">
        <v>0</v>
      </c>
      <c r="H210" s="129">
        <v>0</v>
      </c>
      <c r="I210" s="125">
        <v>0.0054</v>
      </c>
      <c r="J210" s="123">
        <v>0</v>
      </c>
      <c r="K210" s="123">
        <v>0</v>
      </c>
      <c r="L210" s="123">
        <v>0</v>
      </c>
      <c r="M210" s="129">
        <v>0</v>
      </c>
      <c r="N210" s="125">
        <v>0.0033</v>
      </c>
      <c r="O210" s="123">
        <v>0</v>
      </c>
      <c r="P210" s="123">
        <v>0</v>
      </c>
      <c r="Q210" s="123">
        <v>0</v>
      </c>
      <c r="R210" s="129">
        <v>0</v>
      </c>
      <c r="S210" s="53">
        <f t="shared" si="6"/>
        <v>1</v>
      </c>
    </row>
    <row r="211" spans="1:19" ht="12.75">
      <c r="A211" s="118" t="s">
        <v>28</v>
      </c>
      <c r="B211" s="121" t="s">
        <v>229</v>
      </c>
      <c r="C211" s="122" t="s">
        <v>600</v>
      </c>
      <c r="D211" s="123">
        <v>0</v>
      </c>
      <c r="E211" s="123">
        <v>0</v>
      </c>
      <c r="F211" s="123">
        <v>0</v>
      </c>
      <c r="G211" s="123">
        <v>0</v>
      </c>
      <c r="H211" s="129">
        <v>0</v>
      </c>
      <c r="I211" s="125">
        <v>0</v>
      </c>
      <c r="J211" s="123">
        <v>0</v>
      </c>
      <c r="K211" s="123">
        <v>0</v>
      </c>
      <c r="L211" s="123">
        <v>0</v>
      </c>
      <c r="M211" s="129">
        <v>0</v>
      </c>
      <c r="N211" s="125">
        <v>0</v>
      </c>
      <c r="O211" s="123">
        <v>0</v>
      </c>
      <c r="P211" s="123">
        <v>0</v>
      </c>
      <c r="Q211" s="123">
        <v>0</v>
      </c>
      <c r="R211" s="129">
        <v>0</v>
      </c>
      <c r="S211" s="53">
        <f t="shared" si="6"/>
        <v>0</v>
      </c>
    </row>
    <row r="212" spans="1:19" ht="12.75">
      <c r="A212" s="118" t="s">
        <v>46</v>
      </c>
      <c r="B212" s="121" t="s">
        <v>646</v>
      </c>
      <c r="C212" s="122" t="s">
        <v>230</v>
      </c>
      <c r="D212" s="123">
        <v>0</v>
      </c>
      <c r="E212" s="123">
        <v>0</v>
      </c>
      <c r="F212" s="123">
        <v>0.057</v>
      </c>
      <c r="G212" s="123">
        <v>0.057</v>
      </c>
      <c r="H212" s="129">
        <v>0</v>
      </c>
      <c r="I212" s="125">
        <v>0</v>
      </c>
      <c r="J212" s="123">
        <v>0</v>
      </c>
      <c r="K212" s="123">
        <v>0.062</v>
      </c>
      <c r="L212" s="123">
        <v>0.062</v>
      </c>
      <c r="M212" s="129">
        <v>0</v>
      </c>
      <c r="N212" s="125">
        <v>0</v>
      </c>
      <c r="O212" s="123">
        <v>0</v>
      </c>
      <c r="P212" s="123">
        <v>0.059</v>
      </c>
      <c r="Q212" s="123">
        <v>0.059</v>
      </c>
      <c r="R212" s="129">
        <v>0</v>
      </c>
      <c r="S212" s="53">
        <f t="shared" si="6"/>
        <v>1</v>
      </c>
    </row>
    <row r="213" spans="1:18" ht="12.75">
      <c r="A213" s="118"/>
      <c r="B213" s="121"/>
      <c r="C213" s="122"/>
      <c r="D213" s="126"/>
      <c r="E213" s="126"/>
      <c r="F213" s="126"/>
      <c r="G213" s="126"/>
      <c r="H213" s="127"/>
      <c r="I213" s="128"/>
      <c r="J213" s="126"/>
      <c r="K213" s="126"/>
      <c r="L213" s="126"/>
      <c r="M213" s="127"/>
      <c r="N213" s="128"/>
      <c r="O213" s="126"/>
      <c r="P213" s="126"/>
      <c r="Q213" s="126"/>
      <c r="R213" s="127"/>
    </row>
    <row r="214" spans="1:19" s="9" customFormat="1" ht="12.75">
      <c r="A214" s="118"/>
      <c r="B214" s="63" t="s">
        <v>511</v>
      </c>
      <c r="C214" s="122"/>
      <c r="D214" s="86"/>
      <c r="E214" s="86"/>
      <c r="F214" s="86"/>
      <c r="G214" s="86"/>
      <c r="H214" s="87"/>
      <c r="I214" s="88"/>
      <c r="J214" s="86"/>
      <c r="K214" s="86"/>
      <c r="L214" s="86"/>
      <c r="M214" s="87"/>
      <c r="N214" s="88"/>
      <c r="O214" s="86"/>
      <c r="P214" s="86"/>
      <c r="Q214" s="86"/>
      <c r="R214" s="87"/>
      <c r="S214" s="28"/>
    </row>
    <row r="215" spans="1:19" ht="12.75">
      <c r="A215" s="118" t="s">
        <v>28</v>
      </c>
      <c r="B215" s="121" t="s">
        <v>231</v>
      </c>
      <c r="C215" s="122" t="s">
        <v>601</v>
      </c>
      <c r="D215" s="123">
        <v>0</v>
      </c>
      <c r="E215" s="123">
        <v>0</v>
      </c>
      <c r="F215" s="123">
        <v>0</v>
      </c>
      <c r="G215" s="123">
        <v>0</v>
      </c>
      <c r="H215" s="129">
        <v>0.063</v>
      </c>
      <c r="I215" s="125">
        <v>0.05</v>
      </c>
      <c r="J215" s="123">
        <v>0</v>
      </c>
      <c r="K215" s="123">
        <v>0</v>
      </c>
      <c r="L215" s="123">
        <v>0</v>
      </c>
      <c r="M215" s="129">
        <v>0.046</v>
      </c>
      <c r="N215" s="125">
        <v>0.075</v>
      </c>
      <c r="O215" s="123">
        <v>0</v>
      </c>
      <c r="P215" s="123">
        <v>0</v>
      </c>
      <c r="Q215" s="123">
        <v>0</v>
      </c>
      <c r="R215" s="129">
        <v>0.046</v>
      </c>
      <c r="S215" s="53">
        <f t="shared" si="6"/>
        <v>1</v>
      </c>
    </row>
    <row r="216" spans="1:19" ht="12.75">
      <c r="A216" s="118" t="s">
        <v>28</v>
      </c>
      <c r="B216" s="121" t="s">
        <v>232</v>
      </c>
      <c r="C216" s="122" t="s">
        <v>602</v>
      </c>
      <c r="D216" s="123">
        <v>0.06</v>
      </c>
      <c r="E216" s="123">
        <v>0</v>
      </c>
      <c r="F216" s="123">
        <v>0</v>
      </c>
      <c r="G216" s="123">
        <v>0</v>
      </c>
      <c r="H216" s="129">
        <v>0.06</v>
      </c>
      <c r="I216" s="125">
        <v>0.06</v>
      </c>
      <c r="J216" s="123">
        <v>0</v>
      </c>
      <c r="K216" s="123">
        <v>0</v>
      </c>
      <c r="L216" s="123">
        <v>0</v>
      </c>
      <c r="M216" s="129">
        <v>0.06</v>
      </c>
      <c r="N216" s="125">
        <v>0.06</v>
      </c>
      <c r="O216" s="123">
        <v>0</v>
      </c>
      <c r="P216" s="123">
        <v>0</v>
      </c>
      <c r="Q216" s="123">
        <v>0</v>
      </c>
      <c r="R216" s="129">
        <v>0.06</v>
      </c>
      <c r="S216" s="53">
        <f t="shared" si="6"/>
        <v>1</v>
      </c>
    </row>
    <row r="217" spans="1:19" ht="12.75">
      <c r="A217" s="118" t="s">
        <v>28</v>
      </c>
      <c r="B217" s="121" t="s">
        <v>233</v>
      </c>
      <c r="C217" s="122" t="s">
        <v>603</v>
      </c>
      <c r="D217" s="123">
        <v>0.09</v>
      </c>
      <c r="E217" s="123">
        <v>0.19</v>
      </c>
      <c r="F217" s="123">
        <v>0</v>
      </c>
      <c r="G217" s="123">
        <v>0</v>
      </c>
      <c r="H217" s="129">
        <v>0.09</v>
      </c>
      <c r="I217" s="125">
        <v>0.06</v>
      </c>
      <c r="J217" s="123">
        <v>0.1603</v>
      </c>
      <c r="K217" s="123">
        <v>0</v>
      </c>
      <c r="L217" s="123">
        <v>0</v>
      </c>
      <c r="M217" s="129">
        <v>0.06</v>
      </c>
      <c r="N217" s="125">
        <v>0.06</v>
      </c>
      <c r="O217" s="123">
        <v>0.1616</v>
      </c>
      <c r="P217" s="123">
        <v>0</v>
      </c>
      <c r="Q217" s="123">
        <v>0</v>
      </c>
      <c r="R217" s="129">
        <v>0.06</v>
      </c>
      <c r="S217" s="53">
        <f t="shared" si="6"/>
        <v>1</v>
      </c>
    </row>
    <row r="218" spans="1:19" ht="12.75">
      <c r="A218" s="118" t="s">
        <v>28</v>
      </c>
      <c r="B218" s="121" t="s">
        <v>234</v>
      </c>
      <c r="C218" s="122" t="s">
        <v>604</v>
      </c>
      <c r="D218" s="123">
        <v>0.062</v>
      </c>
      <c r="E218" s="123">
        <v>0</v>
      </c>
      <c r="F218" s="123">
        <v>0</v>
      </c>
      <c r="G218" s="123">
        <v>0</v>
      </c>
      <c r="H218" s="129">
        <v>0.04</v>
      </c>
      <c r="I218" s="125">
        <v>0.0511</v>
      </c>
      <c r="J218" s="123">
        <v>0</v>
      </c>
      <c r="K218" s="123">
        <v>0</v>
      </c>
      <c r="L218" s="123">
        <v>0</v>
      </c>
      <c r="M218" s="129">
        <v>0.09</v>
      </c>
      <c r="N218" s="125">
        <v>0.06</v>
      </c>
      <c r="O218" s="123">
        <v>0</v>
      </c>
      <c r="P218" s="123">
        <v>0</v>
      </c>
      <c r="Q218" s="123">
        <v>0</v>
      </c>
      <c r="R218" s="129">
        <v>0.06</v>
      </c>
      <c r="S218" s="53">
        <f t="shared" si="6"/>
        <v>1</v>
      </c>
    </row>
    <row r="219" spans="1:19" ht="12.75">
      <c r="A219" s="118" t="s">
        <v>28</v>
      </c>
      <c r="B219" s="121" t="s">
        <v>235</v>
      </c>
      <c r="C219" s="122" t="s">
        <v>605</v>
      </c>
      <c r="D219" s="123">
        <v>-0.47</v>
      </c>
      <c r="E219" s="123">
        <v>0</v>
      </c>
      <c r="F219" s="123">
        <v>0</v>
      </c>
      <c r="G219" s="123">
        <v>0</v>
      </c>
      <c r="H219" s="129">
        <v>0.05</v>
      </c>
      <c r="I219" s="125">
        <v>0.05</v>
      </c>
      <c r="J219" s="123">
        <v>0</v>
      </c>
      <c r="K219" s="123">
        <v>0</v>
      </c>
      <c r="L219" s="123">
        <v>0</v>
      </c>
      <c r="M219" s="129">
        <v>0.05</v>
      </c>
      <c r="N219" s="125">
        <v>0.06</v>
      </c>
      <c r="O219" s="123">
        <v>0</v>
      </c>
      <c r="P219" s="123">
        <v>0</v>
      </c>
      <c r="Q219" s="123">
        <v>0</v>
      </c>
      <c r="R219" s="129">
        <v>0.06</v>
      </c>
      <c r="S219" s="53">
        <f t="shared" si="6"/>
        <v>1</v>
      </c>
    </row>
    <row r="220" spans="1:19" ht="12.75">
      <c r="A220" s="118" t="s">
        <v>46</v>
      </c>
      <c r="B220" s="121" t="s">
        <v>647</v>
      </c>
      <c r="C220" s="122" t="s">
        <v>236</v>
      </c>
      <c r="D220" s="123">
        <v>0.07</v>
      </c>
      <c r="E220" s="123" t="s">
        <v>686</v>
      </c>
      <c r="F220" s="123">
        <v>0.07</v>
      </c>
      <c r="G220" s="123">
        <v>0.07</v>
      </c>
      <c r="H220" s="129" t="s">
        <v>686</v>
      </c>
      <c r="I220" s="125">
        <v>0.08</v>
      </c>
      <c r="J220" s="123" t="s">
        <v>686</v>
      </c>
      <c r="K220" s="123">
        <v>0.08</v>
      </c>
      <c r="L220" s="123">
        <v>0.08</v>
      </c>
      <c r="M220" s="129" t="s">
        <v>686</v>
      </c>
      <c r="N220" s="125">
        <v>0.09</v>
      </c>
      <c r="O220" s="123" t="s">
        <v>686</v>
      </c>
      <c r="P220" s="123">
        <v>0.09</v>
      </c>
      <c r="Q220" s="123">
        <v>0.09</v>
      </c>
      <c r="R220" s="129" t="s">
        <v>686</v>
      </c>
      <c r="S220" s="53">
        <f t="shared" si="6"/>
        <v>1</v>
      </c>
    </row>
    <row r="221" spans="1:18" ht="12.75" hidden="1">
      <c r="A221" s="118"/>
      <c r="B221" s="121"/>
      <c r="C221" s="122"/>
      <c r="D221" s="126"/>
      <c r="E221" s="126"/>
      <c r="F221" s="126"/>
      <c r="G221" s="126"/>
      <c r="H221" s="127"/>
      <c r="I221" s="128"/>
      <c r="J221" s="126"/>
      <c r="K221" s="126"/>
      <c r="L221" s="126"/>
      <c r="M221" s="127"/>
      <c r="N221" s="128"/>
      <c r="O221" s="126"/>
      <c r="P221" s="126"/>
      <c r="Q221" s="126"/>
      <c r="R221" s="127"/>
    </row>
    <row r="222" spans="1:19" s="9" customFormat="1" ht="12.75" hidden="1">
      <c r="A222" s="64">
        <f>COUNTIF(A138:A221,"A")+COUNTIF(A138:A221,"b")+COUNTIF(A138:A221,"c")</f>
        <v>61</v>
      </c>
      <c r="B222" s="61" t="s">
        <v>534</v>
      </c>
      <c r="C222" s="122"/>
      <c r="D222" s="94">
        <f>IF(ISERROR(AVERAGE(D215:D220,D208:D212,D199:D205,D191:D196,D183:D188,D177:D180,D170:D174,D162:D167,D152:D159,D143:D149,D140)),0,AVERAGE(D215:D220,D208:D212,D199:D205,D191:D196,D183:D188,D177:D180,D170:D174,D162:D167,D152:D159,D143:D149,D140))</f>
        <v>0.0762386962962963</v>
      </c>
      <c r="E222" s="94">
        <f>IF(ISERROR(AVERAGE(E215:E220,E208:E212,E199:E205,E191:E196,E183:E188,E177:E180,E170:E174,E162:E167,E152:E159,E143:E149,E140)),0,AVERAGE(E215:E220,E208:E212,E199:E205,E191:E196,E183:E188,E177:E180,E170:E174,E162:E167,E152:E159,E143:E149,E140))</f>
        <v>0.08437098679245283</v>
      </c>
      <c r="F222" s="94">
        <f aca="true" t="shared" si="7" ref="F222:R222">IF(ISERROR(AVERAGE(F215:F220,F208:F212,F199:F205,F191:F196,F183:F188,F177:F180,F170:F174,F162:F167,F152:F159,F143:F149,F140)),0,AVERAGE(F215:F220,F208:F212,F199:F205,F191:F196,F183:F188,F177:F180,F170:F174,F162:F167,F152:F159,F143:F149,F140))</f>
        <v>0.024020833333333328</v>
      </c>
      <c r="G222" s="94">
        <f t="shared" si="7"/>
        <v>0.02295531914893617</v>
      </c>
      <c r="H222" s="95">
        <f t="shared" si="7"/>
        <v>0.060669076727272744</v>
      </c>
      <c r="I222" s="96">
        <f t="shared" si="7"/>
        <v>0.08437951070280268</v>
      </c>
      <c r="J222" s="94">
        <f t="shared" si="7"/>
        <v>0.0698240983018868</v>
      </c>
      <c r="K222" s="94">
        <f t="shared" si="7"/>
        <v>0.02121095607927785</v>
      </c>
      <c r="L222" s="94">
        <f t="shared" si="7"/>
        <v>0.019719776779178067</v>
      </c>
      <c r="M222" s="95">
        <f t="shared" si="7"/>
        <v>0.05354477345661781</v>
      </c>
      <c r="N222" s="96">
        <f t="shared" si="7"/>
        <v>0.09577798635055818</v>
      </c>
      <c r="O222" s="94">
        <f t="shared" si="7"/>
        <v>0.0698087276036934</v>
      </c>
      <c r="P222" s="94">
        <f t="shared" si="7"/>
        <v>0.021425274488233132</v>
      </c>
      <c r="Q222" s="94">
        <f t="shared" si="7"/>
        <v>0.022287560593321497</v>
      </c>
      <c r="R222" s="95">
        <f t="shared" si="7"/>
        <v>0.04660499392066524</v>
      </c>
      <c r="S222" s="28">
        <f t="shared" si="6"/>
        <v>1</v>
      </c>
    </row>
    <row r="223" spans="1:226" s="39" customFormat="1" ht="12.75">
      <c r="A223" s="131"/>
      <c r="B223" s="132" t="s">
        <v>542</v>
      </c>
      <c r="C223" s="133">
        <f>COUNTIF(S140:S222,0)</f>
        <v>4</v>
      </c>
      <c r="D223" s="134"/>
      <c r="E223" s="134"/>
      <c r="F223" s="134"/>
      <c r="G223" s="134"/>
      <c r="H223" s="135"/>
      <c r="I223" s="136"/>
      <c r="J223" s="134"/>
      <c r="K223" s="134"/>
      <c r="L223" s="134"/>
      <c r="M223" s="135"/>
      <c r="N223" s="136"/>
      <c r="O223" s="134"/>
      <c r="P223" s="134"/>
      <c r="Q223" s="134"/>
      <c r="R223" s="135"/>
      <c r="S223" s="53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  <c r="GK223" s="36"/>
      <c r="GL223" s="36"/>
      <c r="GM223" s="36"/>
      <c r="GN223" s="36"/>
      <c r="GO223" s="36"/>
      <c r="GP223" s="36"/>
      <c r="GQ223" s="36"/>
      <c r="GR223" s="36"/>
      <c r="GS223" s="36"/>
      <c r="GT223" s="36"/>
      <c r="GU223" s="36"/>
      <c r="GV223" s="36"/>
      <c r="GW223" s="36"/>
      <c r="GX223" s="36"/>
      <c r="GY223" s="36"/>
      <c r="GZ223" s="36"/>
      <c r="HA223" s="36"/>
      <c r="HB223" s="36"/>
      <c r="HC223" s="36"/>
      <c r="HD223" s="36"/>
      <c r="HE223" s="36"/>
      <c r="HF223" s="36"/>
      <c r="HG223" s="36"/>
      <c r="HH223" s="36"/>
      <c r="HI223" s="36"/>
      <c r="HJ223" s="36"/>
      <c r="HK223" s="36"/>
      <c r="HL223" s="36"/>
      <c r="HM223" s="36"/>
      <c r="HN223" s="36"/>
      <c r="HO223" s="36"/>
      <c r="HP223" s="36"/>
      <c r="HQ223" s="36"/>
      <c r="HR223" s="36"/>
    </row>
    <row r="224" spans="1:18" ht="12.75">
      <c r="A224" s="118"/>
      <c r="B224" s="139"/>
      <c r="C224" s="140"/>
      <c r="D224" s="126"/>
      <c r="E224" s="126"/>
      <c r="F224" s="126"/>
      <c r="G224" s="126"/>
      <c r="H224" s="127"/>
      <c r="I224" s="128"/>
      <c r="J224" s="126"/>
      <c r="K224" s="126"/>
      <c r="L224" s="126"/>
      <c r="M224" s="127"/>
      <c r="N224" s="128"/>
      <c r="O224" s="126"/>
      <c r="P224" s="126"/>
      <c r="Q224" s="126"/>
      <c r="R224" s="127"/>
    </row>
    <row r="225" spans="1:19" s="9" customFormat="1" ht="12.75">
      <c r="A225" s="118"/>
      <c r="B225" s="61" t="s">
        <v>237</v>
      </c>
      <c r="C225" s="76"/>
      <c r="D225" s="126"/>
      <c r="E225" s="126"/>
      <c r="F225" s="126"/>
      <c r="G225" s="126"/>
      <c r="H225" s="127"/>
      <c r="I225" s="128"/>
      <c r="J225" s="126"/>
      <c r="K225" s="126"/>
      <c r="L225" s="126"/>
      <c r="M225" s="127"/>
      <c r="N225" s="128"/>
      <c r="O225" s="126"/>
      <c r="P225" s="126"/>
      <c r="Q225" s="126"/>
      <c r="R225" s="127"/>
      <c r="S225" s="28"/>
    </row>
    <row r="226" spans="1:18" ht="12.75">
      <c r="A226" s="118"/>
      <c r="B226" s="61"/>
      <c r="C226" s="76"/>
      <c r="D226" s="126"/>
      <c r="E226" s="126"/>
      <c r="F226" s="126"/>
      <c r="G226" s="126"/>
      <c r="H226" s="127"/>
      <c r="I226" s="128"/>
      <c r="J226" s="126"/>
      <c r="K226" s="126"/>
      <c r="L226" s="126"/>
      <c r="M226" s="127"/>
      <c r="N226" s="128"/>
      <c r="O226" s="126"/>
      <c r="P226" s="126"/>
      <c r="Q226" s="126"/>
      <c r="R226" s="127"/>
    </row>
    <row r="227" spans="1:19" s="35" customFormat="1" ht="12.75">
      <c r="A227" s="31"/>
      <c r="B227" s="63" t="s">
        <v>512</v>
      </c>
      <c r="C227" s="79"/>
      <c r="D227" s="97"/>
      <c r="E227" s="97"/>
      <c r="F227" s="97"/>
      <c r="G227" s="97"/>
      <c r="H227" s="98"/>
      <c r="I227" s="99"/>
      <c r="J227" s="97"/>
      <c r="K227" s="97"/>
      <c r="L227" s="97"/>
      <c r="M227" s="98"/>
      <c r="N227" s="99"/>
      <c r="O227" s="97"/>
      <c r="P227" s="97"/>
      <c r="Q227" s="97"/>
      <c r="R227" s="98"/>
      <c r="S227" s="34"/>
    </row>
    <row r="228" spans="1:19" ht="12.75">
      <c r="A228" s="118" t="s">
        <v>28</v>
      </c>
      <c r="B228" s="121" t="s">
        <v>238</v>
      </c>
      <c r="C228" s="122" t="s">
        <v>239</v>
      </c>
      <c r="D228" s="126"/>
      <c r="E228" s="126"/>
      <c r="F228" s="126"/>
      <c r="G228" s="126"/>
      <c r="H228" s="127"/>
      <c r="I228" s="128"/>
      <c r="J228" s="126"/>
      <c r="K228" s="126"/>
      <c r="L228" s="126"/>
      <c r="M228" s="127"/>
      <c r="N228" s="128"/>
      <c r="O228" s="126"/>
      <c r="P228" s="126"/>
      <c r="Q228" s="126"/>
      <c r="R228" s="127"/>
      <c r="S228" s="53">
        <f t="shared" si="6"/>
        <v>0</v>
      </c>
    </row>
    <row r="229" spans="1:19" ht="12.75">
      <c r="A229" s="118" t="s">
        <v>28</v>
      </c>
      <c r="B229" s="121" t="s">
        <v>240</v>
      </c>
      <c r="C229" s="122" t="s">
        <v>241</v>
      </c>
      <c r="D229" s="123" t="s">
        <v>686</v>
      </c>
      <c r="E229" s="123" t="s">
        <v>686</v>
      </c>
      <c r="F229" s="123" t="s">
        <v>686</v>
      </c>
      <c r="G229" s="123" t="s">
        <v>686</v>
      </c>
      <c r="H229" s="129">
        <v>-0.1379</v>
      </c>
      <c r="I229" s="125" t="s">
        <v>689</v>
      </c>
      <c r="J229" s="123" t="s">
        <v>686</v>
      </c>
      <c r="K229" s="123" t="s">
        <v>686</v>
      </c>
      <c r="L229" s="123" t="s">
        <v>686</v>
      </c>
      <c r="M229" s="129" t="s">
        <v>686</v>
      </c>
      <c r="N229" s="125" t="s">
        <v>686</v>
      </c>
      <c r="O229" s="123" t="s">
        <v>686</v>
      </c>
      <c r="P229" s="123" t="s">
        <v>686</v>
      </c>
      <c r="Q229" s="123" t="s">
        <v>690</v>
      </c>
      <c r="R229" s="129" t="s">
        <v>686</v>
      </c>
      <c r="S229" s="53">
        <f t="shared" si="6"/>
        <v>1</v>
      </c>
    </row>
    <row r="230" spans="1:19" ht="12.75">
      <c r="A230" s="118" t="s">
        <v>28</v>
      </c>
      <c r="B230" s="121" t="s">
        <v>648</v>
      </c>
      <c r="C230" s="122" t="s">
        <v>242</v>
      </c>
      <c r="D230" s="123">
        <v>0.281</v>
      </c>
      <c r="E230" s="123">
        <v>0.085</v>
      </c>
      <c r="F230" s="123">
        <v>0.101</v>
      </c>
      <c r="G230" s="123">
        <v>0.1002</v>
      </c>
      <c r="H230" s="129">
        <v>0.085</v>
      </c>
      <c r="I230" s="125">
        <v>0.281</v>
      </c>
      <c r="J230" s="123">
        <v>0.085</v>
      </c>
      <c r="K230" s="123">
        <v>0.101</v>
      </c>
      <c r="L230" s="123">
        <v>0.1002</v>
      </c>
      <c r="M230" s="129">
        <v>0.085</v>
      </c>
      <c r="N230" s="125">
        <v>0.281</v>
      </c>
      <c r="O230" s="123">
        <v>0.085</v>
      </c>
      <c r="P230" s="123">
        <v>0.101</v>
      </c>
      <c r="Q230" s="123">
        <v>0.1002</v>
      </c>
      <c r="R230" s="129">
        <v>0.085</v>
      </c>
      <c r="S230" s="53">
        <f t="shared" si="6"/>
        <v>1</v>
      </c>
    </row>
    <row r="231" spans="1:19" ht="12.75">
      <c r="A231" s="118" t="s">
        <v>28</v>
      </c>
      <c r="B231" s="121" t="s">
        <v>243</v>
      </c>
      <c r="C231" s="122" t="s">
        <v>244</v>
      </c>
      <c r="D231" s="126"/>
      <c r="E231" s="126"/>
      <c r="F231" s="126"/>
      <c r="G231" s="126"/>
      <c r="H231" s="127"/>
      <c r="I231" s="128"/>
      <c r="J231" s="126"/>
      <c r="K231" s="126"/>
      <c r="L231" s="126"/>
      <c r="M231" s="127"/>
      <c r="N231" s="128"/>
      <c r="O231" s="126"/>
      <c r="P231" s="126"/>
      <c r="Q231" s="126"/>
      <c r="R231" s="127"/>
      <c r="S231" s="53">
        <f t="shared" si="6"/>
        <v>0</v>
      </c>
    </row>
    <row r="232" spans="1:19" ht="12.75">
      <c r="A232" s="118" t="s">
        <v>28</v>
      </c>
      <c r="B232" s="121" t="s">
        <v>245</v>
      </c>
      <c r="C232" s="122" t="s">
        <v>246</v>
      </c>
      <c r="D232" s="126"/>
      <c r="E232" s="126"/>
      <c r="F232" s="126"/>
      <c r="G232" s="126"/>
      <c r="H232" s="127"/>
      <c r="I232" s="128"/>
      <c r="J232" s="126"/>
      <c r="K232" s="126"/>
      <c r="L232" s="126"/>
      <c r="M232" s="127"/>
      <c r="N232" s="128"/>
      <c r="O232" s="126"/>
      <c r="P232" s="126"/>
      <c r="Q232" s="126"/>
      <c r="R232" s="127"/>
      <c r="S232" s="53">
        <f t="shared" si="6"/>
        <v>0</v>
      </c>
    </row>
    <row r="233" spans="1:19" ht="12.75">
      <c r="A233" s="118" t="s">
        <v>46</v>
      </c>
      <c r="B233" s="121" t="s">
        <v>649</v>
      </c>
      <c r="C233" s="122" t="s">
        <v>247</v>
      </c>
      <c r="D233" s="126"/>
      <c r="E233" s="126"/>
      <c r="F233" s="126"/>
      <c r="G233" s="126"/>
      <c r="H233" s="127"/>
      <c r="I233" s="128"/>
      <c r="J233" s="126"/>
      <c r="K233" s="126"/>
      <c r="L233" s="126"/>
      <c r="M233" s="127"/>
      <c r="N233" s="128"/>
      <c r="O233" s="126"/>
      <c r="P233" s="126"/>
      <c r="Q233" s="126"/>
      <c r="R233" s="127"/>
      <c r="S233" s="53">
        <f t="shared" si="6"/>
        <v>0</v>
      </c>
    </row>
    <row r="234" spans="1:18" ht="12.75">
      <c r="A234" s="118"/>
      <c r="B234" s="130"/>
      <c r="C234" s="122"/>
      <c r="D234" s="150"/>
      <c r="E234" s="150"/>
      <c r="F234" s="150"/>
      <c r="G234" s="150"/>
      <c r="H234" s="151"/>
      <c r="I234" s="152"/>
      <c r="J234" s="150"/>
      <c r="K234" s="150"/>
      <c r="L234" s="150"/>
      <c r="M234" s="151"/>
      <c r="N234" s="152"/>
      <c r="O234" s="150"/>
      <c r="P234" s="150"/>
      <c r="Q234" s="150"/>
      <c r="R234" s="151"/>
    </row>
    <row r="235" spans="1:19" s="35" customFormat="1" ht="12.75">
      <c r="A235" s="31"/>
      <c r="B235" s="63" t="s">
        <v>513</v>
      </c>
      <c r="C235" s="79"/>
      <c r="D235" s="97"/>
      <c r="E235" s="97"/>
      <c r="F235" s="97"/>
      <c r="G235" s="97"/>
      <c r="H235" s="98"/>
      <c r="I235" s="99"/>
      <c r="J235" s="97"/>
      <c r="K235" s="97"/>
      <c r="L235" s="97"/>
      <c r="M235" s="98"/>
      <c r="N235" s="99"/>
      <c r="O235" s="97"/>
      <c r="P235" s="97"/>
      <c r="Q235" s="97"/>
      <c r="R235" s="98"/>
      <c r="S235" s="34"/>
    </row>
    <row r="236" spans="1:19" ht="12.75">
      <c r="A236" s="118" t="s">
        <v>28</v>
      </c>
      <c r="B236" s="121" t="s">
        <v>248</v>
      </c>
      <c r="C236" s="122" t="s">
        <v>249</v>
      </c>
      <c r="D236" s="126"/>
      <c r="E236" s="126"/>
      <c r="F236" s="126"/>
      <c r="G236" s="126"/>
      <c r="H236" s="127"/>
      <c r="I236" s="128"/>
      <c r="J236" s="126"/>
      <c r="K236" s="126"/>
      <c r="L236" s="126"/>
      <c r="M236" s="127"/>
      <c r="N236" s="128"/>
      <c r="O236" s="126"/>
      <c r="P236" s="126"/>
      <c r="Q236" s="126"/>
      <c r="R236" s="127"/>
      <c r="S236" s="53">
        <f t="shared" si="6"/>
        <v>0</v>
      </c>
    </row>
    <row r="237" spans="1:19" ht="12.75">
      <c r="A237" s="118" t="s">
        <v>28</v>
      </c>
      <c r="B237" s="121" t="s">
        <v>250</v>
      </c>
      <c r="C237" s="122" t="s">
        <v>251</v>
      </c>
      <c r="D237" s="126"/>
      <c r="E237" s="126"/>
      <c r="F237" s="126"/>
      <c r="G237" s="126"/>
      <c r="H237" s="127"/>
      <c r="I237" s="128"/>
      <c r="J237" s="126"/>
      <c r="K237" s="126"/>
      <c r="L237" s="126"/>
      <c r="M237" s="127"/>
      <c r="N237" s="128"/>
      <c r="O237" s="126"/>
      <c r="P237" s="126"/>
      <c r="Q237" s="126"/>
      <c r="R237" s="127"/>
      <c r="S237" s="53">
        <f t="shared" si="6"/>
        <v>0</v>
      </c>
    </row>
    <row r="238" spans="1:19" ht="12.75">
      <c r="A238" s="118" t="s">
        <v>28</v>
      </c>
      <c r="B238" s="121" t="s">
        <v>252</v>
      </c>
      <c r="C238" s="122" t="s">
        <v>253</v>
      </c>
      <c r="D238" s="123">
        <v>0.055</v>
      </c>
      <c r="E238" s="123">
        <v>0.213</v>
      </c>
      <c r="F238" s="123">
        <v>0.059</v>
      </c>
      <c r="G238" s="123">
        <v>0.06</v>
      </c>
      <c r="H238" s="129">
        <v>0.06</v>
      </c>
      <c r="I238" s="125">
        <v>0.045</v>
      </c>
      <c r="J238" s="123">
        <v>0.045</v>
      </c>
      <c r="K238" s="123">
        <v>0.045</v>
      </c>
      <c r="L238" s="123">
        <v>0.045</v>
      </c>
      <c r="M238" s="129">
        <v>0.045</v>
      </c>
      <c r="N238" s="125">
        <v>0.045</v>
      </c>
      <c r="O238" s="123">
        <v>0.045</v>
      </c>
      <c r="P238" s="123">
        <v>0.045</v>
      </c>
      <c r="Q238" s="123">
        <v>0.045</v>
      </c>
      <c r="R238" s="129">
        <v>0.045</v>
      </c>
      <c r="S238" s="53">
        <f t="shared" si="6"/>
        <v>1</v>
      </c>
    </row>
    <row r="239" spans="1:19" ht="12.75">
      <c r="A239" s="118" t="s">
        <v>28</v>
      </c>
      <c r="B239" s="121" t="s">
        <v>254</v>
      </c>
      <c r="C239" s="122" t="s">
        <v>255</v>
      </c>
      <c r="D239" s="126"/>
      <c r="E239" s="126"/>
      <c r="F239" s="126"/>
      <c r="G239" s="126"/>
      <c r="H239" s="127"/>
      <c r="I239" s="128"/>
      <c r="J239" s="126"/>
      <c r="K239" s="126"/>
      <c r="L239" s="126"/>
      <c r="M239" s="127"/>
      <c r="N239" s="128"/>
      <c r="O239" s="126"/>
      <c r="P239" s="126"/>
      <c r="Q239" s="126"/>
      <c r="R239" s="127"/>
      <c r="S239" s="53">
        <f t="shared" si="6"/>
        <v>0</v>
      </c>
    </row>
    <row r="240" spans="1:19" ht="12.75">
      <c r="A240" s="118" t="s">
        <v>28</v>
      </c>
      <c r="B240" s="121" t="s">
        <v>256</v>
      </c>
      <c r="C240" s="122" t="s">
        <v>257</v>
      </c>
      <c r="D240" s="123">
        <v>0.06</v>
      </c>
      <c r="E240" s="123">
        <v>0</v>
      </c>
      <c r="F240" s="123">
        <v>0.06</v>
      </c>
      <c r="G240" s="123">
        <v>0.06</v>
      </c>
      <c r="H240" s="129">
        <v>0.06</v>
      </c>
      <c r="I240" s="125">
        <v>0</v>
      </c>
      <c r="J240" s="123">
        <v>0</v>
      </c>
      <c r="K240" s="123">
        <v>0</v>
      </c>
      <c r="L240" s="123">
        <v>0</v>
      </c>
      <c r="M240" s="129">
        <v>0</v>
      </c>
      <c r="N240" s="125">
        <v>0</v>
      </c>
      <c r="O240" s="123">
        <v>0</v>
      </c>
      <c r="P240" s="123">
        <v>0</v>
      </c>
      <c r="Q240" s="123">
        <v>0</v>
      </c>
      <c r="R240" s="129">
        <v>0</v>
      </c>
      <c r="S240" s="53">
        <f t="shared" si="6"/>
        <v>1</v>
      </c>
    </row>
    <row r="241" spans="1:19" ht="12.75">
      <c r="A241" s="118" t="s">
        <v>46</v>
      </c>
      <c r="B241" s="121" t="s">
        <v>650</v>
      </c>
      <c r="C241" s="122" t="s">
        <v>258</v>
      </c>
      <c r="D241" s="126"/>
      <c r="E241" s="126"/>
      <c r="F241" s="126"/>
      <c r="G241" s="126"/>
      <c r="H241" s="127"/>
      <c r="I241" s="128"/>
      <c r="J241" s="126"/>
      <c r="K241" s="126"/>
      <c r="L241" s="126"/>
      <c r="M241" s="127"/>
      <c r="N241" s="128"/>
      <c r="O241" s="126"/>
      <c r="P241" s="126"/>
      <c r="Q241" s="126"/>
      <c r="R241" s="127"/>
      <c r="S241" s="53">
        <f t="shared" si="6"/>
        <v>0</v>
      </c>
    </row>
    <row r="242" spans="1:18" ht="12.75">
      <c r="A242" s="118"/>
      <c r="B242" s="121"/>
      <c r="C242" s="122"/>
      <c r="D242" s="150"/>
      <c r="E242" s="150"/>
      <c r="F242" s="150"/>
      <c r="G242" s="150"/>
      <c r="H242" s="151"/>
      <c r="I242" s="152"/>
      <c r="J242" s="150"/>
      <c r="K242" s="150"/>
      <c r="L242" s="150"/>
      <c r="M242" s="151"/>
      <c r="N242" s="152"/>
      <c r="O242" s="150"/>
      <c r="P242" s="150"/>
      <c r="Q242" s="150"/>
      <c r="R242" s="151"/>
    </row>
    <row r="243" spans="1:19" s="35" customFormat="1" ht="12.75">
      <c r="A243" s="31"/>
      <c r="B243" s="63" t="s">
        <v>514</v>
      </c>
      <c r="C243" s="79"/>
      <c r="D243" s="97"/>
      <c r="E243" s="97"/>
      <c r="F243" s="97"/>
      <c r="G243" s="97"/>
      <c r="H243" s="98"/>
      <c r="I243" s="99"/>
      <c r="J243" s="97"/>
      <c r="K243" s="97"/>
      <c r="L243" s="97"/>
      <c r="M243" s="98"/>
      <c r="N243" s="99"/>
      <c r="O243" s="97"/>
      <c r="P243" s="97"/>
      <c r="Q243" s="97"/>
      <c r="R243" s="98"/>
      <c r="S243" s="34"/>
    </row>
    <row r="244" spans="1:19" ht="12.75">
      <c r="A244" s="118" t="s">
        <v>28</v>
      </c>
      <c r="B244" s="121" t="s">
        <v>259</v>
      </c>
      <c r="C244" s="122" t="s">
        <v>260</v>
      </c>
      <c r="D244" s="123">
        <v>0.057</v>
      </c>
      <c r="E244" s="123">
        <v>0.19</v>
      </c>
      <c r="F244" s="123">
        <v>0.057</v>
      </c>
      <c r="G244" s="123">
        <v>0.057</v>
      </c>
      <c r="H244" s="129">
        <v>0.057</v>
      </c>
      <c r="I244" s="125">
        <v>0.062</v>
      </c>
      <c r="J244" s="123">
        <v>0.2</v>
      </c>
      <c r="K244" s="123">
        <v>0.062</v>
      </c>
      <c r="L244" s="123">
        <v>0.062</v>
      </c>
      <c r="M244" s="129">
        <v>0.062</v>
      </c>
      <c r="N244" s="125">
        <v>0.059</v>
      </c>
      <c r="O244" s="123">
        <v>0.21</v>
      </c>
      <c r="P244" s="123">
        <v>0.059</v>
      </c>
      <c r="Q244" s="123">
        <v>0.059</v>
      </c>
      <c r="R244" s="129">
        <v>0.059</v>
      </c>
      <c r="S244" s="53">
        <f t="shared" si="6"/>
        <v>1</v>
      </c>
    </row>
    <row r="245" spans="1:19" ht="12.75">
      <c r="A245" s="118" t="s">
        <v>28</v>
      </c>
      <c r="B245" s="121" t="s">
        <v>261</v>
      </c>
      <c r="C245" s="122" t="s">
        <v>262</v>
      </c>
      <c r="D245" s="123">
        <v>0</v>
      </c>
      <c r="E245" s="123">
        <v>0</v>
      </c>
      <c r="F245" s="123">
        <v>0.057</v>
      </c>
      <c r="G245" s="123">
        <v>0.057</v>
      </c>
      <c r="H245" s="129">
        <v>0.057</v>
      </c>
      <c r="I245" s="125">
        <v>0</v>
      </c>
      <c r="J245" s="123">
        <v>0</v>
      </c>
      <c r="K245" s="123">
        <v>0.07</v>
      </c>
      <c r="L245" s="123">
        <v>0.07</v>
      </c>
      <c r="M245" s="129">
        <v>0.07</v>
      </c>
      <c r="N245" s="125">
        <v>0.07</v>
      </c>
      <c r="O245" s="123">
        <v>0.07</v>
      </c>
      <c r="P245" s="123">
        <v>0.07</v>
      </c>
      <c r="Q245" s="123">
        <v>0.07</v>
      </c>
      <c r="R245" s="129">
        <v>0.07</v>
      </c>
      <c r="S245" s="53">
        <f t="shared" si="6"/>
        <v>1</v>
      </c>
    </row>
    <row r="246" spans="1:19" ht="12.75">
      <c r="A246" s="118" t="s">
        <v>28</v>
      </c>
      <c r="B246" s="121" t="s">
        <v>263</v>
      </c>
      <c r="C246" s="122" t="s">
        <v>264</v>
      </c>
      <c r="D246" s="123">
        <v>0.05</v>
      </c>
      <c r="E246" s="123">
        <v>0</v>
      </c>
      <c r="F246" s="123">
        <v>0</v>
      </c>
      <c r="G246" s="123">
        <v>0.06</v>
      </c>
      <c r="H246" s="129">
        <v>0.06</v>
      </c>
      <c r="I246" s="125">
        <v>0</v>
      </c>
      <c r="J246" s="123">
        <v>0</v>
      </c>
      <c r="K246" s="123">
        <v>0</v>
      </c>
      <c r="L246" s="123">
        <v>0</v>
      </c>
      <c r="M246" s="129">
        <v>0</v>
      </c>
      <c r="N246" s="125">
        <v>0</v>
      </c>
      <c r="O246" s="123">
        <v>0</v>
      </c>
      <c r="P246" s="123">
        <v>0</v>
      </c>
      <c r="Q246" s="123">
        <v>0</v>
      </c>
      <c r="R246" s="129">
        <v>0</v>
      </c>
      <c r="S246" s="53">
        <f t="shared" si="6"/>
        <v>1</v>
      </c>
    </row>
    <row r="247" spans="1:19" ht="12.75">
      <c r="A247" s="118" t="s">
        <v>28</v>
      </c>
      <c r="B247" s="121" t="s">
        <v>265</v>
      </c>
      <c r="C247" s="122" t="s">
        <v>266</v>
      </c>
      <c r="D247" s="126"/>
      <c r="E247" s="126"/>
      <c r="F247" s="126"/>
      <c r="G247" s="126"/>
      <c r="H247" s="127"/>
      <c r="I247" s="128"/>
      <c r="J247" s="126"/>
      <c r="K247" s="126"/>
      <c r="L247" s="126"/>
      <c r="M247" s="127"/>
      <c r="N247" s="128"/>
      <c r="O247" s="126"/>
      <c r="P247" s="126"/>
      <c r="Q247" s="126"/>
      <c r="R247" s="127"/>
      <c r="S247" s="53">
        <f t="shared" si="6"/>
        <v>0</v>
      </c>
    </row>
    <row r="248" spans="1:19" ht="12.75">
      <c r="A248" s="118" t="s">
        <v>46</v>
      </c>
      <c r="B248" s="121" t="s">
        <v>651</v>
      </c>
      <c r="C248" s="122" t="s">
        <v>267</v>
      </c>
      <c r="D248" s="126"/>
      <c r="E248" s="126"/>
      <c r="F248" s="126"/>
      <c r="G248" s="126"/>
      <c r="H248" s="127"/>
      <c r="I248" s="128"/>
      <c r="J248" s="126"/>
      <c r="K248" s="126"/>
      <c r="L248" s="126"/>
      <c r="M248" s="127"/>
      <c r="N248" s="128"/>
      <c r="O248" s="126"/>
      <c r="P248" s="126"/>
      <c r="Q248" s="126"/>
      <c r="R248" s="127"/>
      <c r="S248" s="53">
        <f t="shared" si="6"/>
        <v>0</v>
      </c>
    </row>
    <row r="249" spans="1:18" ht="12.75">
      <c r="A249" s="118"/>
      <c r="B249" s="130"/>
      <c r="C249" s="122"/>
      <c r="D249" s="150"/>
      <c r="E249" s="150"/>
      <c r="F249" s="150"/>
      <c r="G249" s="150"/>
      <c r="H249" s="151"/>
      <c r="I249" s="152"/>
      <c r="J249" s="150"/>
      <c r="K249" s="150"/>
      <c r="L249" s="150"/>
      <c r="M249" s="151"/>
      <c r="N249" s="152"/>
      <c r="O249" s="150"/>
      <c r="P249" s="150"/>
      <c r="Q249" s="150"/>
      <c r="R249" s="151"/>
    </row>
    <row r="250" spans="1:19" s="35" customFormat="1" ht="12.75">
      <c r="A250" s="31"/>
      <c r="B250" s="63" t="s">
        <v>515</v>
      </c>
      <c r="C250" s="79"/>
      <c r="D250" s="97"/>
      <c r="E250" s="97"/>
      <c r="F250" s="97"/>
      <c r="G250" s="97"/>
      <c r="H250" s="98"/>
      <c r="I250" s="99"/>
      <c r="J250" s="97"/>
      <c r="K250" s="97"/>
      <c r="L250" s="97"/>
      <c r="M250" s="98"/>
      <c r="N250" s="99"/>
      <c r="O250" s="97"/>
      <c r="P250" s="97"/>
      <c r="Q250" s="97"/>
      <c r="R250" s="98"/>
      <c r="S250" s="34"/>
    </row>
    <row r="251" spans="1:19" ht="12.75">
      <c r="A251" s="118" t="s">
        <v>28</v>
      </c>
      <c r="B251" s="121" t="s">
        <v>268</v>
      </c>
      <c r="C251" s="122" t="s">
        <v>269</v>
      </c>
      <c r="D251" s="123">
        <v>0.05</v>
      </c>
      <c r="E251" s="123">
        <v>0.225</v>
      </c>
      <c r="F251" s="123">
        <v>0.05</v>
      </c>
      <c r="G251" s="123">
        <v>0.05</v>
      </c>
      <c r="H251" s="129">
        <v>0.05</v>
      </c>
      <c r="I251" s="125">
        <v>0.06</v>
      </c>
      <c r="J251" s="123">
        <v>0.245</v>
      </c>
      <c r="K251" s="123">
        <v>0.06</v>
      </c>
      <c r="L251" s="123">
        <v>0.06</v>
      </c>
      <c r="M251" s="129">
        <v>0.06</v>
      </c>
      <c r="N251" s="125">
        <v>0.07</v>
      </c>
      <c r="O251" s="123">
        <v>0.256</v>
      </c>
      <c r="P251" s="123">
        <v>0.07</v>
      </c>
      <c r="Q251" s="123">
        <v>0.07</v>
      </c>
      <c r="R251" s="129">
        <v>0.07</v>
      </c>
      <c r="S251" s="53">
        <f t="shared" si="6"/>
        <v>1</v>
      </c>
    </row>
    <row r="252" spans="1:19" ht="12.75">
      <c r="A252" s="118" t="s">
        <v>28</v>
      </c>
      <c r="B252" s="121" t="s">
        <v>270</v>
      </c>
      <c r="C252" s="122" t="s">
        <v>271</v>
      </c>
      <c r="D252" s="123">
        <v>0</v>
      </c>
      <c r="E252" s="123" t="s">
        <v>686</v>
      </c>
      <c r="F252" s="123" t="s">
        <v>686</v>
      </c>
      <c r="G252" s="123" t="s">
        <v>686</v>
      </c>
      <c r="H252" s="129" t="s">
        <v>686</v>
      </c>
      <c r="I252" s="125">
        <v>0</v>
      </c>
      <c r="J252" s="123" t="s">
        <v>686</v>
      </c>
      <c r="K252" s="123" t="s">
        <v>686</v>
      </c>
      <c r="L252" s="123" t="s">
        <v>686</v>
      </c>
      <c r="M252" s="129" t="s">
        <v>686</v>
      </c>
      <c r="N252" s="125">
        <v>0</v>
      </c>
      <c r="O252" s="123" t="s">
        <v>686</v>
      </c>
      <c r="P252" s="123" t="s">
        <v>686</v>
      </c>
      <c r="Q252" s="123" t="s">
        <v>686</v>
      </c>
      <c r="R252" s="129" t="s">
        <v>686</v>
      </c>
      <c r="S252" s="53">
        <f t="shared" si="6"/>
        <v>1</v>
      </c>
    </row>
    <row r="253" spans="1:19" ht="12.75">
      <c r="A253" s="118" t="s">
        <v>28</v>
      </c>
      <c r="B253" s="121" t="s">
        <v>272</v>
      </c>
      <c r="C253" s="122" t="s">
        <v>273</v>
      </c>
      <c r="D253" s="126"/>
      <c r="E253" s="126"/>
      <c r="F253" s="126"/>
      <c r="G253" s="126"/>
      <c r="H253" s="127"/>
      <c r="I253" s="128"/>
      <c r="J253" s="126"/>
      <c r="K253" s="126"/>
      <c r="L253" s="126"/>
      <c r="M253" s="127"/>
      <c r="N253" s="128"/>
      <c r="O253" s="126"/>
      <c r="P253" s="126"/>
      <c r="Q253" s="126"/>
      <c r="R253" s="127"/>
      <c r="S253" s="53">
        <f t="shared" si="6"/>
        <v>0</v>
      </c>
    </row>
    <row r="254" spans="1:19" ht="12.75">
      <c r="A254" s="118" t="s">
        <v>28</v>
      </c>
      <c r="B254" s="121" t="s">
        <v>274</v>
      </c>
      <c r="C254" s="122" t="s">
        <v>275</v>
      </c>
      <c r="D254" s="123">
        <v>0.06</v>
      </c>
      <c r="E254" s="123">
        <v>0.19</v>
      </c>
      <c r="F254" s="123">
        <v>0.06</v>
      </c>
      <c r="G254" s="123">
        <v>0.06</v>
      </c>
      <c r="H254" s="129">
        <v>0.06</v>
      </c>
      <c r="I254" s="125">
        <v>0.08</v>
      </c>
      <c r="J254" s="123">
        <v>0.24</v>
      </c>
      <c r="K254" s="123">
        <v>0.08</v>
      </c>
      <c r="L254" s="123">
        <v>0.08</v>
      </c>
      <c r="M254" s="129">
        <v>0.08</v>
      </c>
      <c r="N254" s="125">
        <v>0.08</v>
      </c>
      <c r="O254" s="123">
        <v>0.21</v>
      </c>
      <c r="P254" s="123">
        <v>0.08</v>
      </c>
      <c r="Q254" s="123">
        <v>0.08</v>
      </c>
      <c r="R254" s="129">
        <v>0.08</v>
      </c>
      <c r="S254" s="53">
        <f t="shared" si="6"/>
        <v>1</v>
      </c>
    </row>
    <row r="255" spans="1:19" ht="12.75">
      <c r="A255" s="118" t="s">
        <v>28</v>
      </c>
      <c r="B255" s="121" t="s">
        <v>276</v>
      </c>
      <c r="C255" s="122" t="s">
        <v>277</v>
      </c>
      <c r="D255" s="126"/>
      <c r="E255" s="126"/>
      <c r="F255" s="126"/>
      <c r="G255" s="126"/>
      <c r="H255" s="127"/>
      <c r="I255" s="128"/>
      <c r="J255" s="126"/>
      <c r="K255" s="126"/>
      <c r="L255" s="126"/>
      <c r="M255" s="127"/>
      <c r="N255" s="128"/>
      <c r="O255" s="126"/>
      <c r="P255" s="126"/>
      <c r="Q255" s="126"/>
      <c r="R255" s="127"/>
      <c r="S255" s="53">
        <f t="shared" si="6"/>
        <v>0</v>
      </c>
    </row>
    <row r="256" spans="1:19" ht="12.75">
      <c r="A256" s="118" t="s">
        <v>46</v>
      </c>
      <c r="B256" s="121" t="s">
        <v>652</v>
      </c>
      <c r="C256" s="122" t="s">
        <v>278</v>
      </c>
      <c r="D256" s="126"/>
      <c r="E256" s="126"/>
      <c r="F256" s="126"/>
      <c r="G256" s="126"/>
      <c r="H256" s="127"/>
      <c r="I256" s="128"/>
      <c r="J256" s="126"/>
      <c r="K256" s="126"/>
      <c r="L256" s="126"/>
      <c r="M256" s="127"/>
      <c r="N256" s="128"/>
      <c r="O256" s="126"/>
      <c r="P256" s="126"/>
      <c r="Q256" s="126"/>
      <c r="R256" s="127"/>
      <c r="S256" s="53">
        <f t="shared" si="6"/>
        <v>0</v>
      </c>
    </row>
    <row r="257" spans="1:18" ht="12.75">
      <c r="A257" s="118"/>
      <c r="B257" s="130"/>
      <c r="C257" s="122"/>
      <c r="D257" s="150"/>
      <c r="E257" s="150"/>
      <c r="F257" s="150"/>
      <c r="G257" s="150"/>
      <c r="H257" s="151"/>
      <c r="I257" s="152"/>
      <c r="J257" s="150"/>
      <c r="K257" s="150"/>
      <c r="L257" s="150"/>
      <c r="M257" s="151"/>
      <c r="N257" s="152"/>
      <c r="O257" s="150"/>
      <c r="P257" s="150"/>
      <c r="Q257" s="150"/>
      <c r="R257" s="151"/>
    </row>
    <row r="258" spans="1:19" s="35" customFormat="1" ht="12.75">
      <c r="A258" s="31"/>
      <c r="B258" s="63" t="s">
        <v>516</v>
      </c>
      <c r="C258" s="79"/>
      <c r="D258" s="97"/>
      <c r="E258" s="97"/>
      <c r="F258" s="97"/>
      <c r="G258" s="97"/>
      <c r="H258" s="98"/>
      <c r="I258" s="99"/>
      <c r="J258" s="97"/>
      <c r="K258" s="97"/>
      <c r="L258" s="97"/>
      <c r="M258" s="98"/>
      <c r="N258" s="99"/>
      <c r="O258" s="97"/>
      <c r="P258" s="97"/>
      <c r="Q258" s="97"/>
      <c r="R258" s="98"/>
      <c r="S258" s="34"/>
    </row>
    <row r="259" spans="1:19" ht="12.75">
      <c r="A259" s="118" t="s">
        <v>28</v>
      </c>
      <c r="B259" s="121" t="s">
        <v>279</v>
      </c>
      <c r="C259" s="122" t="s">
        <v>280</v>
      </c>
      <c r="D259" s="126">
        <v>0.09</v>
      </c>
      <c r="E259" s="126">
        <v>0.19</v>
      </c>
      <c r="F259" s="126">
        <v>0.225</v>
      </c>
      <c r="G259" s="126">
        <v>0.16</v>
      </c>
      <c r="H259" s="127">
        <v>0.09</v>
      </c>
      <c r="I259" s="128">
        <v>0.1</v>
      </c>
      <c r="J259" s="126">
        <v>0.2</v>
      </c>
      <c r="K259" s="126">
        <v>0.24</v>
      </c>
      <c r="L259" s="126">
        <v>0.17</v>
      </c>
      <c r="M259" s="127">
        <v>0.1</v>
      </c>
      <c r="N259" s="128">
        <v>0.11</v>
      </c>
      <c r="O259" s="126">
        <v>0.22</v>
      </c>
      <c r="P259" s="126">
        <v>0.255</v>
      </c>
      <c r="Q259" s="126">
        <v>0.18</v>
      </c>
      <c r="R259" s="127">
        <v>0.11</v>
      </c>
      <c r="S259" s="53">
        <f t="shared" si="6"/>
        <v>1</v>
      </c>
    </row>
    <row r="260" spans="1:19" ht="12.75">
      <c r="A260" s="118" t="s">
        <v>28</v>
      </c>
      <c r="B260" s="121" t="s">
        <v>281</v>
      </c>
      <c r="C260" s="122" t="s">
        <v>282</v>
      </c>
      <c r="D260" s="126"/>
      <c r="E260" s="126"/>
      <c r="F260" s="126"/>
      <c r="G260" s="126"/>
      <c r="H260" s="127"/>
      <c r="I260" s="128"/>
      <c r="J260" s="126"/>
      <c r="K260" s="126"/>
      <c r="L260" s="126"/>
      <c r="M260" s="127"/>
      <c r="N260" s="128"/>
      <c r="O260" s="126"/>
      <c r="P260" s="126"/>
      <c r="Q260" s="126"/>
      <c r="R260" s="127"/>
      <c r="S260" s="53">
        <f t="shared" si="6"/>
        <v>0</v>
      </c>
    </row>
    <row r="261" spans="1:19" ht="12.75">
      <c r="A261" s="118" t="s">
        <v>28</v>
      </c>
      <c r="B261" s="121" t="s">
        <v>283</v>
      </c>
      <c r="C261" s="122" t="s">
        <v>284</v>
      </c>
      <c r="D261" s="123">
        <v>0.06</v>
      </c>
      <c r="E261" s="123">
        <v>0.19</v>
      </c>
      <c r="F261" s="123">
        <v>0.06</v>
      </c>
      <c r="G261" s="123">
        <v>0.06</v>
      </c>
      <c r="H261" s="129">
        <v>0.06</v>
      </c>
      <c r="I261" s="125">
        <v>0.1</v>
      </c>
      <c r="J261" s="123" t="s">
        <v>691</v>
      </c>
      <c r="K261" s="123">
        <v>0.1</v>
      </c>
      <c r="L261" s="123">
        <v>0.1</v>
      </c>
      <c r="M261" s="129">
        <v>0.1</v>
      </c>
      <c r="N261" s="125">
        <v>0.1</v>
      </c>
      <c r="O261" s="123" t="s">
        <v>692</v>
      </c>
      <c r="P261" s="123">
        <v>0.1</v>
      </c>
      <c r="Q261" s="123">
        <v>0.1</v>
      </c>
      <c r="R261" s="129">
        <v>0.1</v>
      </c>
      <c r="S261" s="53">
        <f t="shared" si="6"/>
        <v>1</v>
      </c>
    </row>
    <row r="262" spans="1:19" ht="12.75">
      <c r="A262" s="118" t="s">
        <v>28</v>
      </c>
      <c r="B262" s="121" t="s">
        <v>285</v>
      </c>
      <c r="C262" s="122" t="s">
        <v>286</v>
      </c>
      <c r="D262" s="123">
        <v>0.06</v>
      </c>
      <c r="E262" s="123">
        <v>0.22</v>
      </c>
      <c r="F262" s="123">
        <v>0.23</v>
      </c>
      <c r="G262" s="123">
        <v>0.06</v>
      </c>
      <c r="H262" s="129">
        <v>0.06</v>
      </c>
      <c r="I262" s="125">
        <v>0.06</v>
      </c>
      <c r="J262" s="123">
        <v>0.22</v>
      </c>
      <c r="K262" s="123">
        <v>0.06</v>
      </c>
      <c r="L262" s="123">
        <v>0.06</v>
      </c>
      <c r="M262" s="129">
        <v>0.06</v>
      </c>
      <c r="N262" s="125">
        <v>0.06</v>
      </c>
      <c r="O262" s="123">
        <v>0.22</v>
      </c>
      <c r="P262" s="123">
        <v>0.06</v>
      </c>
      <c r="Q262" s="123">
        <v>0.06</v>
      </c>
      <c r="R262" s="129">
        <v>0.06</v>
      </c>
      <c r="S262" s="53">
        <f t="shared" si="6"/>
        <v>1</v>
      </c>
    </row>
    <row r="263" spans="1:19" ht="12.75">
      <c r="A263" s="118" t="s">
        <v>28</v>
      </c>
      <c r="B263" s="121" t="s">
        <v>287</v>
      </c>
      <c r="C263" s="122" t="s">
        <v>288</v>
      </c>
      <c r="D263" s="123">
        <v>0.0517</v>
      </c>
      <c r="E263" s="123">
        <v>0.19</v>
      </c>
      <c r="F263" s="123">
        <v>0.1089</v>
      </c>
      <c r="G263" s="123">
        <v>0.1389</v>
      </c>
      <c r="H263" s="129">
        <v>0.1389</v>
      </c>
      <c r="I263" s="125">
        <v>0.062</v>
      </c>
      <c r="J263" s="123">
        <v>0.1245</v>
      </c>
      <c r="K263" s="123">
        <v>0.1555</v>
      </c>
      <c r="L263" s="123">
        <v>0.1499</v>
      </c>
      <c r="M263" s="129">
        <v>0.1499</v>
      </c>
      <c r="N263" s="125">
        <v>0.059</v>
      </c>
      <c r="O263" s="123">
        <v>0.1247</v>
      </c>
      <c r="P263" s="123">
        <v>0.1247</v>
      </c>
      <c r="Q263" s="123">
        <v>0.1247</v>
      </c>
      <c r="R263" s="129">
        <v>0.1247</v>
      </c>
      <c r="S263" s="53">
        <f t="shared" si="6"/>
        <v>1</v>
      </c>
    </row>
    <row r="264" spans="1:19" ht="12.75">
      <c r="A264" s="118" t="s">
        <v>28</v>
      </c>
      <c r="B264" s="121" t="s">
        <v>289</v>
      </c>
      <c r="C264" s="122" t="s">
        <v>290</v>
      </c>
      <c r="D264" s="123">
        <v>0.06</v>
      </c>
      <c r="E264" s="123">
        <v>0.2</v>
      </c>
      <c r="F264" s="123">
        <v>0.07</v>
      </c>
      <c r="G264" s="123">
        <v>0.06</v>
      </c>
      <c r="H264" s="129">
        <v>0.06</v>
      </c>
      <c r="I264" s="125">
        <v>0.06</v>
      </c>
      <c r="J264" s="123">
        <v>0.1603</v>
      </c>
      <c r="K264" s="123">
        <v>0.07</v>
      </c>
      <c r="L264" s="123">
        <v>0.06</v>
      </c>
      <c r="M264" s="129">
        <v>0.06</v>
      </c>
      <c r="N264" s="125">
        <v>0.06</v>
      </c>
      <c r="O264" s="123">
        <v>0.1616</v>
      </c>
      <c r="P264" s="123">
        <v>0.07</v>
      </c>
      <c r="Q264" s="123">
        <v>0.06</v>
      </c>
      <c r="R264" s="129">
        <v>0.06</v>
      </c>
      <c r="S264" s="53">
        <f t="shared" si="6"/>
        <v>1</v>
      </c>
    </row>
    <row r="265" spans="1:19" ht="12.75">
      <c r="A265" s="118" t="s">
        <v>46</v>
      </c>
      <c r="B265" s="121" t="s">
        <v>653</v>
      </c>
      <c r="C265" s="122" t="s">
        <v>291</v>
      </c>
      <c r="D265" s="123" t="s">
        <v>686</v>
      </c>
      <c r="E265" s="123" t="s">
        <v>686</v>
      </c>
      <c r="F265" s="123" t="s">
        <v>686</v>
      </c>
      <c r="G265" s="123" t="s">
        <v>686</v>
      </c>
      <c r="H265" s="129" t="s">
        <v>686</v>
      </c>
      <c r="I265" s="125" t="s">
        <v>686</v>
      </c>
      <c r="J265" s="123" t="s">
        <v>686</v>
      </c>
      <c r="K265" s="123" t="s">
        <v>686</v>
      </c>
      <c r="L265" s="123" t="s">
        <v>686</v>
      </c>
      <c r="M265" s="129" t="s">
        <v>686</v>
      </c>
      <c r="N265" s="125" t="s">
        <v>686</v>
      </c>
      <c r="O265" s="123" t="s">
        <v>686</v>
      </c>
      <c r="P265" s="123" t="s">
        <v>686</v>
      </c>
      <c r="Q265" s="123" t="s">
        <v>686</v>
      </c>
      <c r="R265" s="129" t="s">
        <v>686</v>
      </c>
      <c r="S265" s="53">
        <f t="shared" si="6"/>
        <v>1</v>
      </c>
    </row>
    <row r="266" spans="1:18" ht="12.75" hidden="1">
      <c r="A266" s="118"/>
      <c r="B266" s="121"/>
      <c r="C266" s="122"/>
      <c r="D266" s="150"/>
      <c r="E266" s="150"/>
      <c r="F266" s="150"/>
      <c r="G266" s="150"/>
      <c r="H266" s="151"/>
      <c r="I266" s="152"/>
      <c r="J266" s="150"/>
      <c r="K266" s="150"/>
      <c r="L266" s="150"/>
      <c r="M266" s="151"/>
      <c r="N266" s="152"/>
      <c r="O266" s="150"/>
      <c r="P266" s="150"/>
      <c r="Q266" s="150"/>
      <c r="R266" s="151"/>
    </row>
    <row r="267" spans="1:19" s="9" customFormat="1" ht="12.75" hidden="1">
      <c r="A267" s="64">
        <f>COUNTIF(A227:A266,"A")+COUNTIF(A227:A266,"b")+COUNTIF(A227:A266,"c")</f>
        <v>30</v>
      </c>
      <c r="B267" s="61" t="s">
        <v>535</v>
      </c>
      <c r="C267" s="122"/>
      <c r="D267" s="94">
        <f>IF(ISERROR(AVERAGE(D259:D265,D251:D256,D244:D248,D236:D241,D228:D233)),0,AVERAGE(D259:D265,D251:D256,D244:D248,D236:D241,D228:D233))</f>
        <v>0.0667642857142857</v>
      </c>
      <c r="E267" s="94">
        <f aca="true" t="shared" si="8" ref="E267:R267">IF(ISERROR(AVERAGE(E259:E265,E251:E256,E244:E248,E236:E241,E228:E233)),0,AVERAGE(E259:E265,E251:E256,E244:E248,E236:E241,E228:E233))</f>
        <v>0.14561538461538462</v>
      </c>
      <c r="F267" s="94">
        <f t="shared" si="8"/>
        <v>0.08753076923076925</v>
      </c>
      <c r="G267" s="94">
        <f t="shared" si="8"/>
        <v>0.07562307692307693</v>
      </c>
      <c r="H267" s="95">
        <f t="shared" si="8"/>
        <v>0.05428571428571429</v>
      </c>
      <c r="I267" s="96">
        <f t="shared" si="8"/>
        <v>0.06500000000000002</v>
      </c>
      <c r="J267" s="94">
        <f t="shared" si="8"/>
        <v>0.12664999999999998</v>
      </c>
      <c r="K267" s="94">
        <f t="shared" si="8"/>
        <v>0.08026923076923077</v>
      </c>
      <c r="L267" s="94">
        <f t="shared" si="8"/>
        <v>0.07362307692307693</v>
      </c>
      <c r="M267" s="95">
        <f t="shared" si="8"/>
        <v>0.06706923076923077</v>
      </c>
      <c r="N267" s="96">
        <f t="shared" si="8"/>
        <v>0.07100000000000002</v>
      </c>
      <c r="O267" s="94">
        <f t="shared" si="8"/>
        <v>0.13352499999999998</v>
      </c>
      <c r="P267" s="94">
        <f t="shared" si="8"/>
        <v>0.07959230769230771</v>
      </c>
      <c r="Q267" s="94">
        <f t="shared" si="8"/>
        <v>0.0729923076923077</v>
      </c>
      <c r="R267" s="95">
        <f t="shared" si="8"/>
        <v>0.06643846153846154</v>
      </c>
      <c r="S267" s="28"/>
    </row>
    <row r="268" spans="1:226" s="39" customFormat="1" ht="12.75">
      <c r="A268" s="131"/>
      <c r="B268" s="132" t="s">
        <v>543</v>
      </c>
      <c r="C268" s="133">
        <f>COUNTIF(S228:S267,0)</f>
        <v>14</v>
      </c>
      <c r="D268" s="134"/>
      <c r="E268" s="134"/>
      <c r="F268" s="134"/>
      <c r="G268" s="134"/>
      <c r="H268" s="135"/>
      <c r="I268" s="136"/>
      <c r="J268" s="134"/>
      <c r="K268" s="134"/>
      <c r="L268" s="134"/>
      <c r="M268" s="135"/>
      <c r="N268" s="136"/>
      <c r="O268" s="134"/>
      <c r="P268" s="134"/>
      <c r="Q268" s="134"/>
      <c r="R268" s="135"/>
      <c r="S268" s="53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6"/>
      <c r="EE268" s="36"/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36"/>
      <c r="FL268" s="36"/>
      <c r="FM268" s="36"/>
      <c r="FN268" s="36"/>
      <c r="FO268" s="36"/>
      <c r="FP268" s="36"/>
      <c r="FQ268" s="36"/>
      <c r="FR268" s="36"/>
      <c r="FS268" s="36"/>
      <c r="FT268" s="36"/>
      <c r="FU268" s="36"/>
      <c r="FV268" s="36"/>
      <c r="FW268" s="36"/>
      <c r="FX268" s="36"/>
      <c r="FY268" s="36"/>
      <c r="FZ268" s="36"/>
      <c r="GA268" s="36"/>
      <c r="GB268" s="36"/>
      <c r="GC268" s="36"/>
      <c r="GD268" s="36"/>
      <c r="GE268" s="36"/>
      <c r="GF268" s="36"/>
      <c r="GG268" s="36"/>
      <c r="GH268" s="36"/>
      <c r="GI268" s="36"/>
      <c r="GJ268" s="36"/>
      <c r="GK268" s="36"/>
      <c r="GL268" s="36"/>
      <c r="GM268" s="36"/>
      <c r="GN268" s="36"/>
      <c r="GO268" s="36"/>
      <c r="GP268" s="36"/>
      <c r="GQ268" s="36"/>
      <c r="GR268" s="36"/>
      <c r="GS268" s="36"/>
      <c r="GT268" s="36"/>
      <c r="GU268" s="36"/>
      <c r="GV268" s="36"/>
      <c r="GW268" s="36"/>
      <c r="GX268" s="36"/>
      <c r="GY268" s="36"/>
      <c r="GZ268" s="36"/>
      <c r="HA268" s="36"/>
      <c r="HB268" s="36"/>
      <c r="HC268" s="36"/>
      <c r="HD268" s="36"/>
      <c r="HE268" s="36"/>
      <c r="HF268" s="36"/>
      <c r="HG268" s="36"/>
      <c r="HH268" s="36"/>
      <c r="HI268" s="36"/>
      <c r="HJ268" s="36"/>
      <c r="HK268" s="36"/>
      <c r="HL268" s="36"/>
      <c r="HM268" s="36"/>
      <c r="HN268" s="36"/>
      <c r="HO268" s="36"/>
      <c r="HP268" s="36"/>
      <c r="HQ268" s="36"/>
      <c r="HR268" s="36"/>
    </row>
    <row r="269" spans="1:18" ht="12.75">
      <c r="A269" s="153"/>
      <c r="B269" s="139"/>
      <c r="C269" s="140"/>
      <c r="D269" s="126"/>
      <c r="E269" s="126"/>
      <c r="F269" s="126"/>
      <c r="G269" s="126"/>
      <c r="H269" s="127"/>
      <c r="I269" s="128"/>
      <c r="J269" s="126"/>
      <c r="K269" s="126"/>
      <c r="L269" s="126"/>
      <c r="M269" s="127"/>
      <c r="N269" s="128"/>
      <c r="O269" s="126"/>
      <c r="P269" s="126"/>
      <c r="Q269" s="126"/>
      <c r="R269" s="127"/>
    </row>
    <row r="270" spans="1:19" s="9" customFormat="1" ht="12.75">
      <c r="A270" s="118"/>
      <c r="B270" s="61" t="s">
        <v>292</v>
      </c>
      <c r="C270" s="76"/>
      <c r="D270" s="126"/>
      <c r="E270" s="126"/>
      <c r="F270" s="126"/>
      <c r="G270" s="126"/>
      <c r="H270" s="127"/>
      <c r="I270" s="128"/>
      <c r="J270" s="126"/>
      <c r="K270" s="126"/>
      <c r="L270" s="126"/>
      <c r="M270" s="127"/>
      <c r="N270" s="128"/>
      <c r="O270" s="126"/>
      <c r="P270" s="126"/>
      <c r="Q270" s="126"/>
      <c r="R270" s="127"/>
      <c r="S270" s="28"/>
    </row>
    <row r="271" spans="1:18" ht="12.75">
      <c r="A271" s="118"/>
      <c r="B271" s="61"/>
      <c r="C271" s="76"/>
      <c r="D271" s="126"/>
      <c r="E271" s="126"/>
      <c r="F271" s="126"/>
      <c r="G271" s="126"/>
      <c r="H271" s="127"/>
      <c r="I271" s="128"/>
      <c r="J271" s="126"/>
      <c r="K271" s="126"/>
      <c r="L271" s="126"/>
      <c r="M271" s="127"/>
      <c r="N271" s="128"/>
      <c r="O271" s="126"/>
      <c r="P271" s="126"/>
      <c r="Q271" s="126"/>
      <c r="R271" s="127"/>
    </row>
    <row r="272" spans="1:19" s="9" customFormat="1" ht="12.75">
      <c r="A272" s="118"/>
      <c r="B272" s="63" t="s">
        <v>517</v>
      </c>
      <c r="C272" s="122"/>
      <c r="D272" s="86"/>
      <c r="E272" s="86"/>
      <c r="F272" s="86"/>
      <c r="G272" s="86"/>
      <c r="H272" s="87"/>
      <c r="I272" s="88"/>
      <c r="J272" s="86"/>
      <c r="K272" s="86"/>
      <c r="L272" s="86"/>
      <c r="M272" s="87"/>
      <c r="N272" s="88"/>
      <c r="O272" s="86"/>
      <c r="P272" s="86"/>
      <c r="Q272" s="86"/>
      <c r="R272" s="87"/>
      <c r="S272" s="28"/>
    </row>
    <row r="273" spans="1:19" ht="12.75">
      <c r="A273" s="118" t="s">
        <v>28</v>
      </c>
      <c r="B273" s="121" t="s">
        <v>293</v>
      </c>
      <c r="C273" s="122" t="s">
        <v>294</v>
      </c>
      <c r="D273" s="123">
        <v>0.03</v>
      </c>
      <c r="E273" s="123">
        <v>0.17</v>
      </c>
      <c r="F273" s="123">
        <v>0.05</v>
      </c>
      <c r="G273" s="123">
        <v>0.13</v>
      </c>
      <c r="H273" s="129">
        <v>0.13</v>
      </c>
      <c r="I273" s="125">
        <v>0.06</v>
      </c>
      <c r="J273" s="123">
        <v>0.06</v>
      </c>
      <c r="K273" s="123">
        <v>0.06</v>
      </c>
      <c r="L273" s="123">
        <v>0.06</v>
      </c>
      <c r="M273" s="129">
        <v>0.06</v>
      </c>
      <c r="N273" s="125">
        <v>0.05</v>
      </c>
      <c r="O273" s="123">
        <v>0.05</v>
      </c>
      <c r="P273" s="123">
        <v>0.05</v>
      </c>
      <c r="Q273" s="123">
        <v>0.05</v>
      </c>
      <c r="R273" s="129">
        <v>0.05</v>
      </c>
      <c r="S273" s="53">
        <f aca="true" t="shared" si="9" ref="S273:S335">IF(AND(D273=0,E273=0,F273=0,G273=0,H273=0,I273=0,J273=0,K273=0,L273=0,M273=0,N273=0,O273=0,P273=0,Q273=0,R273=0),0,1)</f>
        <v>1</v>
      </c>
    </row>
    <row r="274" spans="1:19" ht="12.75">
      <c r="A274" s="118" t="s">
        <v>28</v>
      </c>
      <c r="B274" s="121" t="s">
        <v>295</v>
      </c>
      <c r="C274" s="122" t="s">
        <v>296</v>
      </c>
      <c r="D274" s="123">
        <v>0.118</v>
      </c>
      <c r="E274" s="123">
        <v>0.289</v>
      </c>
      <c r="F274" s="123">
        <v>0.115</v>
      </c>
      <c r="G274" s="123">
        <v>0.09</v>
      </c>
      <c r="H274" s="129">
        <v>0.12</v>
      </c>
      <c r="I274" s="125">
        <v>0.062</v>
      </c>
      <c r="J274" s="123">
        <v>0.062</v>
      </c>
      <c r="K274" s="123">
        <v>0.062</v>
      </c>
      <c r="L274" s="123">
        <v>0.062</v>
      </c>
      <c r="M274" s="129">
        <v>0.062</v>
      </c>
      <c r="N274" s="125">
        <v>0.059</v>
      </c>
      <c r="O274" s="123">
        <v>0.059</v>
      </c>
      <c r="P274" s="123">
        <v>0.059</v>
      </c>
      <c r="Q274" s="123">
        <v>0.059</v>
      </c>
      <c r="R274" s="129">
        <v>0.059</v>
      </c>
      <c r="S274" s="53">
        <f t="shared" si="9"/>
        <v>1</v>
      </c>
    </row>
    <row r="275" spans="1:19" ht="12.75">
      <c r="A275" s="118" t="s">
        <v>28</v>
      </c>
      <c r="B275" s="121" t="s">
        <v>297</v>
      </c>
      <c r="C275" s="122" t="s">
        <v>298</v>
      </c>
      <c r="D275" s="126"/>
      <c r="E275" s="126"/>
      <c r="F275" s="126"/>
      <c r="G275" s="126"/>
      <c r="H275" s="127"/>
      <c r="I275" s="128"/>
      <c r="J275" s="126"/>
      <c r="K275" s="126"/>
      <c r="L275" s="126"/>
      <c r="M275" s="127"/>
      <c r="N275" s="128"/>
      <c r="O275" s="126"/>
      <c r="P275" s="126"/>
      <c r="Q275" s="126"/>
      <c r="R275" s="127"/>
      <c r="S275" s="53">
        <f t="shared" si="9"/>
        <v>0</v>
      </c>
    </row>
    <row r="276" spans="1:19" ht="12.75">
      <c r="A276" s="118" t="s">
        <v>28</v>
      </c>
      <c r="B276" s="121" t="s">
        <v>299</v>
      </c>
      <c r="C276" s="122" t="s">
        <v>300</v>
      </c>
      <c r="D276" s="123">
        <v>0.06</v>
      </c>
      <c r="E276" s="123">
        <v>0.248</v>
      </c>
      <c r="F276" s="123">
        <v>0.06</v>
      </c>
      <c r="G276" s="123">
        <v>0.06</v>
      </c>
      <c r="H276" s="129">
        <v>0.06</v>
      </c>
      <c r="I276" s="125">
        <v>0.06</v>
      </c>
      <c r="J276" s="123">
        <v>0.06</v>
      </c>
      <c r="K276" s="123">
        <v>0.25</v>
      </c>
      <c r="L276" s="123">
        <v>0.06</v>
      </c>
      <c r="M276" s="129">
        <v>0.06</v>
      </c>
      <c r="N276" s="125">
        <v>0.06</v>
      </c>
      <c r="O276" s="123">
        <v>0.25</v>
      </c>
      <c r="P276" s="123">
        <v>0.06</v>
      </c>
      <c r="Q276" s="123">
        <v>0.06</v>
      </c>
      <c r="R276" s="129">
        <v>0.06</v>
      </c>
      <c r="S276" s="53">
        <f t="shared" si="9"/>
        <v>1</v>
      </c>
    </row>
    <row r="277" spans="1:19" ht="12.75">
      <c r="A277" s="118" t="s">
        <v>28</v>
      </c>
      <c r="B277" s="121" t="s">
        <v>301</v>
      </c>
      <c r="C277" s="122" t="s">
        <v>302</v>
      </c>
      <c r="D277" s="126"/>
      <c r="E277" s="126"/>
      <c r="F277" s="126"/>
      <c r="G277" s="126"/>
      <c r="H277" s="127"/>
      <c r="I277" s="128"/>
      <c r="J277" s="126"/>
      <c r="K277" s="126"/>
      <c r="L277" s="126"/>
      <c r="M277" s="127"/>
      <c r="N277" s="128"/>
      <c r="O277" s="126"/>
      <c r="P277" s="126"/>
      <c r="Q277" s="126"/>
      <c r="R277" s="127"/>
      <c r="S277" s="53">
        <f t="shared" si="9"/>
        <v>0</v>
      </c>
    </row>
    <row r="278" spans="1:19" ht="12.75">
      <c r="A278" s="118" t="s">
        <v>28</v>
      </c>
      <c r="B278" s="121" t="s">
        <v>303</v>
      </c>
      <c r="C278" s="122" t="s">
        <v>304</v>
      </c>
      <c r="D278" s="123">
        <v>0.05</v>
      </c>
      <c r="E278" s="123">
        <v>0.289</v>
      </c>
      <c r="F278" s="123">
        <v>0.057</v>
      </c>
      <c r="G278" s="123">
        <v>0.057</v>
      </c>
      <c r="H278" s="129">
        <v>0.057</v>
      </c>
      <c r="I278" s="125">
        <v>0.05</v>
      </c>
      <c r="J278" s="123">
        <v>0.25</v>
      </c>
      <c r="K278" s="123">
        <v>0.062</v>
      </c>
      <c r="L278" s="123">
        <v>0.062</v>
      </c>
      <c r="M278" s="129">
        <v>0.062</v>
      </c>
      <c r="N278" s="125">
        <v>0.1</v>
      </c>
      <c r="O278" s="123">
        <v>0.25</v>
      </c>
      <c r="P278" s="123">
        <v>0.059</v>
      </c>
      <c r="Q278" s="123">
        <v>0.059</v>
      </c>
      <c r="R278" s="129">
        <v>0.059</v>
      </c>
      <c r="S278" s="53">
        <f t="shared" si="9"/>
        <v>1</v>
      </c>
    </row>
    <row r="279" spans="1:19" ht="12.75">
      <c r="A279" s="118" t="s">
        <v>28</v>
      </c>
      <c r="B279" s="121" t="s">
        <v>305</v>
      </c>
      <c r="C279" s="122" t="s">
        <v>306</v>
      </c>
      <c r="D279" s="123">
        <v>0.07</v>
      </c>
      <c r="E279" s="123">
        <v>0.19</v>
      </c>
      <c r="F279" s="123">
        <v>0.16</v>
      </c>
      <c r="G279" s="123">
        <v>0.09</v>
      </c>
      <c r="H279" s="129">
        <v>0.09</v>
      </c>
      <c r="I279" s="125">
        <v>0.07</v>
      </c>
      <c r="J279" s="123">
        <v>0.19</v>
      </c>
      <c r="K279" s="123">
        <v>0.16</v>
      </c>
      <c r="L279" s="123">
        <v>0.09</v>
      </c>
      <c r="M279" s="129">
        <v>0.09</v>
      </c>
      <c r="N279" s="125">
        <v>0.07</v>
      </c>
      <c r="O279" s="123">
        <v>0.19</v>
      </c>
      <c r="P279" s="123">
        <v>0.16</v>
      </c>
      <c r="Q279" s="123">
        <v>0.09</v>
      </c>
      <c r="R279" s="129">
        <v>0.09</v>
      </c>
      <c r="S279" s="53">
        <f t="shared" si="9"/>
        <v>1</v>
      </c>
    </row>
    <row r="280" spans="1:19" ht="12.75">
      <c r="A280" s="118" t="s">
        <v>46</v>
      </c>
      <c r="B280" s="121" t="s">
        <v>654</v>
      </c>
      <c r="C280" s="122" t="s">
        <v>307</v>
      </c>
      <c r="D280" s="123" t="s">
        <v>686</v>
      </c>
      <c r="E280" s="123" t="s">
        <v>686</v>
      </c>
      <c r="F280" s="123" t="s">
        <v>686</v>
      </c>
      <c r="G280" s="123" t="s">
        <v>686</v>
      </c>
      <c r="H280" s="129" t="s">
        <v>686</v>
      </c>
      <c r="I280" s="125" t="s">
        <v>686</v>
      </c>
      <c r="J280" s="123" t="s">
        <v>686</v>
      </c>
      <c r="K280" s="123" t="s">
        <v>686</v>
      </c>
      <c r="L280" s="123" t="s">
        <v>686</v>
      </c>
      <c r="M280" s="129" t="s">
        <v>686</v>
      </c>
      <c r="N280" s="125" t="s">
        <v>686</v>
      </c>
      <c r="O280" s="123" t="s">
        <v>686</v>
      </c>
      <c r="P280" s="123" t="s">
        <v>686</v>
      </c>
      <c r="Q280" s="123" t="s">
        <v>686</v>
      </c>
      <c r="R280" s="129" t="s">
        <v>686</v>
      </c>
      <c r="S280" s="53">
        <f t="shared" si="9"/>
        <v>1</v>
      </c>
    </row>
    <row r="281" spans="1:18" ht="12.75">
      <c r="A281" s="118"/>
      <c r="B281" s="130"/>
      <c r="C281" s="122"/>
      <c r="D281" s="126"/>
      <c r="E281" s="126"/>
      <c r="F281" s="126"/>
      <c r="G281" s="126"/>
      <c r="H281" s="127"/>
      <c r="I281" s="128"/>
      <c r="J281" s="126"/>
      <c r="K281" s="126"/>
      <c r="L281" s="126"/>
      <c r="M281" s="127"/>
      <c r="N281" s="128"/>
      <c r="O281" s="126"/>
      <c r="P281" s="126"/>
      <c r="Q281" s="126"/>
      <c r="R281" s="127"/>
    </row>
    <row r="282" spans="1:19" s="9" customFormat="1" ht="12.75">
      <c r="A282" s="118"/>
      <c r="B282" s="63" t="s">
        <v>518</v>
      </c>
      <c r="C282" s="122"/>
      <c r="D282" s="86"/>
      <c r="E282" s="86"/>
      <c r="F282" s="86"/>
      <c r="G282" s="86"/>
      <c r="H282" s="87"/>
      <c r="I282" s="88"/>
      <c r="J282" s="86"/>
      <c r="K282" s="86"/>
      <c r="L282" s="86"/>
      <c r="M282" s="87"/>
      <c r="N282" s="88"/>
      <c r="O282" s="86"/>
      <c r="P282" s="86"/>
      <c r="Q282" s="86"/>
      <c r="R282" s="87"/>
      <c r="S282" s="28"/>
    </row>
    <row r="283" spans="1:19" ht="12.75">
      <c r="A283" s="118" t="s">
        <v>28</v>
      </c>
      <c r="B283" s="121" t="s">
        <v>655</v>
      </c>
      <c r="C283" s="122" t="s">
        <v>308</v>
      </c>
      <c r="D283" s="126"/>
      <c r="E283" s="126"/>
      <c r="F283" s="126"/>
      <c r="G283" s="126"/>
      <c r="H283" s="127"/>
      <c r="I283" s="128"/>
      <c r="J283" s="126"/>
      <c r="K283" s="126"/>
      <c r="L283" s="126"/>
      <c r="M283" s="127"/>
      <c r="N283" s="128"/>
      <c r="O283" s="126"/>
      <c r="P283" s="126"/>
      <c r="Q283" s="126"/>
      <c r="R283" s="127"/>
      <c r="S283" s="53">
        <f t="shared" si="9"/>
        <v>0</v>
      </c>
    </row>
    <row r="284" spans="1:19" ht="12.75">
      <c r="A284" s="118" t="s">
        <v>28</v>
      </c>
      <c r="B284" s="121" t="s">
        <v>656</v>
      </c>
      <c r="C284" s="122" t="s">
        <v>309</v>
      </c>
      <c r="D284" s="123">
        <v>0.1</v>
      </c>
      <c r="E284" s="123">
        <v>0.216</v>
      </c>
      <c r="F284" s="123">
        <v>0.25</v>
      </c>
      <c r="G284" s="123">
        <v>0.2</v>
      </c>
      <c r="H284" s="129">
        <v>0.15</v>
      </c>
      <c r="I284" s="125">
        <v>0.08</v>
      </c>
      <c r="J284" s="123">
        <v>0.1</v>
      </c>
      <c r="K284" s="123">
        <v>0.08</v>
      </c>
      <c r="L284" s="123">
        <v>0.08</v>
      </c>
      <c r="M284" s="129">
        <v>0.08</v>
      </c>
      <c r="N284" s="125">
        <v>0.08</v>
      </c>
      <c r="O284" s="123">
        <v>0.08</v>
      </c>
      <c r="P284" s="123">
        <v>0.08</v>
      </c>
      <c r="Q284" s="123">
        <v>0.08</v>
      </c>
      <c r="R284" s="129">
        <v>0.08</v>
      </c>
      <c r="S284" s="53">
        <f t="shared" si="9"/>
        <v>1</v>
      </c>
    </row>
    <row r="285" spans="1:19" ht="12.75">
      <c r="A285" s="118" t="s">
        <v>28</v>
      </c>
      <c r="B285" s="121" t="s">
        <v>310</v>
      </c>
      <c r="C285" s="122" t="s">
        <v>311</v>
      </c>
      <c r="D285" s="123">
        <v>0.137</v>
      </c>
      <c r="E285" s="123">
        <v>0.22</v>
      </c>
      <c r="F285" s="123">
        <v>0.1695</v>
      </c>
      <c r="G285" s="123">
        <v>0.1575</v>
      </c>
      <c r="H285" s="129">
        <v>0.114</v>
      </c>
      <c r="I285" s="125">
        <v>0.056</v>
      </c>
      <c r="J285" s="123">
        <v>0.193</v>
      </c>
      <c r="K285" s="123">
        <v>0.09</v>
      </c>
      <c r="L285" s="123">
        <v>0.194</v>
      </c>
      <c r="M285" s="129">
        <v>0.075</v>
      </c>
      <c r="N285" s="125">
        <v>0.06</v>
      </c>
      <c r="O285" s="123">
        <v>0.2</v>
      </c>
      <c r="P285" s="123">
        <v>0.075</v>
      </c>
      <c r="Q285" s="123">
        <v>0.171</v>
      </c>
      <c r="R285" s="129">
        <v>0.075</v>
      </c>
      <c r="S285" s="53">
        <f t="shared" si="9"/>
        <v>1</v>
      </c>
    </row>
    <row r="286" spans="1:19" ht="12.75">
      <c r="A286" s="118" t="s">
        <v>28</v>
      </c>
      <c r="B286" s="121" t="s">
        <v>312</v>
      </c>
      <c r="C286" s="122" t="s">
        <v>313</v>
      </c>
      <c r="D286" s="123">
        <v>0.12</v>
      </c>
      <c r="E286" s="123">
        <v>0.24</v>
      </c>
      <c r="F286" s="123">
        <v>0.12</v>
      </c>
      <c r="G286" s="123">
        <v>0.12</v>
      </c>
      <c r="H286" s="129">
        <v>0.12</v>
      </c>
      <c r="I286" s="125">
        <v>0.1</v>
      </c>
      <c r="J286" s="123">
        <v>0.16</v>
      </c>
      <c r="K286" s="123">
        <v>0.1</v>
      </c>
      <c r="L286" s="123">
        <v>0.1</v>
      </c>
      <c r="M286" s="129">
        <v>0.1</v>
      </c>
      <c r="N286" s="125">
        <v>0.1</v>
      </c>
      <c r="O286" s="123">
        <v>0.16</v>
      </c>
      <c r="P286" s="123">
        <v>0.1</v>
      </c>
      <c r="Q286" s="123">
        <v>0.1</v>
      </c>
      <c r="R286" s="129">
        <v>0.1</v>
      </c>
      <c r="S286" s="53">
        <f t="shared" si="9"/>
        <v>1</v>
      </c>
    </row>
    <row r="287" spans="1:19" ht="12.75">
      <c r="A287" s="118" t="s">
        <v>28</v>
      </c>
      <c r="B287" s="121" t="s">
        <v>314</v>
      </c>
      <c r="C287" s="122" t="s">
        <v>315</v>
      </c>
      <c r="D287" s="123">
        <v>0</v>
      </c>
      <c r="E287" s="123">
        <v>0</v>
      </c>
      <c r="F287" s="123">
        <v>0.03278688524590164</v>
      </c>
      <c r="G287" s="123">
        <v>0</v>
      </c>
      <c r="H287" s="129">
        <v>0.06060606060606061</v>
      </c>
      <c r="I287" s="125">
        <v>0.062</v>
      </c>
      <c r="J287" s="123">
        <v>0.062</v>
      </c>
      <c r="K287" s="123">
        <v>0.062</v>
      </c>
      <c r="L287" s="123">
        <v>0.062</v>
      </c>
      <c r="M287" s="129">
        <v>0.062</v>
      </c>
      <c r="N287" s="125">
        <v>0.059</v>
      </c>
      <c r="O287" s="123">
        <v>0.059</v>
      </c>
      <c r="P287" s="123">
        <v>0.059</v>
      </c>
      <c r="Q287" s="123">
        <v>0.059</v>
      </c>
      <c r="R287" s="129">
        <v>0.059</v>
      </c>
      <c r="S287" s="53">
        <f t="shared" si="9"/>
        <v>1</v>
      </c>
    </row>
    <row r="288" spans="1:19" ht="12.75">
      <c r="A288" s="118" t="s">
        <v>28</v>
      </c>
      <c r="B288" s="121" t="s">
        <v>657</v>
      </c>
      <c r="C288" s="122" t="s">
        <v>316</v>
      </c>
      <c r="D288" s="123">
        <v>0</v>
      </c>
      <c r="E288" s="123">
        <v>0</v>
      </c>
      <c r="F288" s="123">
        <v>0.075</v>
      </c>
      <c r="G288" s="123">
        <v>0.075</v>
      </c>
      <c r="H288" s="129">
        <v>0.075</v>
      </c>
      <c r="I288" s="125">
        <v>0</v>
      </c>
      <c r="J288" s="123">
        <v>0</v>
      </c>
      <c r="K288" s="123">
        <v>0.075</v>
      </c>
      <c r="L288" s="123">
        <v>0.075</v>
      </c>
      <c r="M288" s="129">
        <v>0.075</v>
      </c>
      <c r="N288" s="125">
        <v>0</v>
      </c>
      <c r="O288" s="123">
        <v>0</v>
      </c>
      <c r="P288" s="123">
        <v>0.075</v>
      </c>
      <c r="Q288" s="123">
        <v>0.075</v>
      </c>
      <c r="R288" s="129">
        <v>0.075</v>
      </c>
      <c r="S288" s="53">
        <f t="shared" si="9"/>
        <v>1</v>
      </c>
    </row>
    <row r="289" spans="1:19" ht="12.75">
      <c r="A289" s="118" t="s">
        <v>46</v>
      </c>
      <c r="B289" s="121" t="s">
        <v>658</v>
      </c>
      <c r="C289" s="122" t="s">
        <v>317</v>
      </c>
      <c r="D289" s="123" t="s">
        <v>686</v>
      </c>
      <c r="E289" s="123" t="s">
        <v>686</v>
      </c>
      <c r="F289" s="123" t="s">
        <v>686</v>
      </c>
      <c r="G289" s="123" t="s">
        <v>686</v>
      </c>
      <c r="H289" s="129" t="s">
        <v>686</v>
      </c>
      <c r="I289" s="125" t="s">
        <v>686</v>
      </c>
      <c r="J289" s="123" t="s">
        <v>686</v>
      </c>
      <c r="K289" s="123" t="s">
        <v>686</v>
      </c>
      <c r="L289" s="123" t="s">
        <v>686</v>
      </c>
      <c r="M289" s="129" t="s">
        <v>686</v>
      </c>
      <c r="N289" s="125" t="s">
        <v>686</v>
      </c>
      <c r="O289" s="123" t="s">
        <v>686</v>
      </c>
      <c r="P289" s="123" t="s">
        <v>686</v>
      </c>
      <c r="Q289" s="123" t="s">
        <v>686</v>
      </c>
      <c r="R289" s="129" t="s">
        <v>686</v>
      </c>
      <c r="S289" s="53">
        <f t="shared" si="9"/>
        <v>1</v>
      </c>
    </row>
    <row r="290" spans="1:18" ht="12.75">
      <c r="A290" s="118"/>
      <c r="B290" s="121"/>
      <c r="C290" s="122"/>
      <c r="D290" s="126"/>
      <c r="E290" s="126"/>
      <c r="F290" s="126"/>
      <c r="G290" s="126"/>
      <c r="H290" s="127"/>
      <c r="I290" s="128"/>
      <c r="J290" s="126"/>
      <c r="K290" s="126"/>
      <c r="L290" s="126"/>
      <c r="M290" s="127"/>
      <c r="N290" s="128"/>
      <c r="O290" s="126"/>
      <c r="P290" s="126"/>
      <c r="Q290" s="126"/>
      <c r="R290" s="127"/>
    </row>
    <row r="291" spans="1:19" s="9" customFormat="1" ht="12.75">
      <c r="A291" s="118"/>
      <c r="B291" s="63" t="s">
        <v>519</v>
      </c>
      <c r="C291" s="122"/>
      <c r="D291" s="86"/>
      <c r="E291" s="86"/>
      <c r="F291" s="86"/>
      <c r="G291" s="86"/>
      <c r="H291" s="87"/>
      <c r="I291" s="88"/>
      <c r="J291" s="86"/>
      <c r="K291" s="86"/>
      <c r="L291" s="86"/>
      <c r="M291" s="87"/>
      <c r="N291" s="88"/>
      <c r="O291" s="86"/>
      <c r="P291" s="86"/>
      <c r="Q291" s="86"/>
      <c r="R291" s="87"/>
      <c r="S291" s="28"/>
    </row>
    <row r="292" spans="1:19" ht="12.75">
      <c r="A292" s="118" t="s">
        <v>28</v>
      </c>
      <c r="B292" s="121" t="s">
        <v>318</v>
      </c>
      <c r="C292" s="122" t="s">
        <v>319</v>
      </c>
      <c r="D292" s="123">
        <v>0.075</v>
      </c>
      <c r="E292" s="123">
        <v>0.19</v>
      </c>
      <c r="F292" s="123">
        <v>0.06</v>
      </c>
      <c r="G292" s="123">
        <v>0.06</v>
      </c>
      <c r="H292" s="129">
        <v>0.06</v>
      </c>
      <c r="I292" s="125">
        <v>0.075</v>
      </c>
      <c r="J292" s="123">
        <v>0.19</v>
      </c>
      <c r="K292" s="123">
        <v>0.06</v>
      </c>
      <c r="L292" s="123">
        <v>0.06</v>
      </c>
      <c r="M292" s="129">
        <v>0.06</v>
      </c>
      <c r="N292" s="125">
        <v>0.075</v>
      </c>
      <c r="O292" s="123">
        <v>0.19</v>
      </c>
      <c r="P292" s="123">
        <v>0.06</v>
      </c>
      <c r="Q292" s="123">
        <v>0.06</v>
      </c>
      <c r="R292" s="129">
        <v>0.06</v>
      </c>
      <c r="S292" s="53">
        <f t="shared" si="9"/>
        <v>1</v>
      </c>
    </row>
    <row r="293" spans="1:19" ht="12.75">
      <c r="A293" s="118" t="s">
        <v>28</v>
      </c>
      <c r="B293" s="121" t="s">
        <v>320</v>
      </c>
      <c r="C293" s="122" t="s">
        <v>321</v>
      </c>
      <c r="D293" s="123">
        <v>0.03</v>
      </c>
      <c r="E293" s="123">
        <v>0.217</v>
      </c>
      <c r="F293" s="123">
        <v>0.08</v>
      </c>
      <c r="G293" s="123">
        <v>0.06</v>
      </c>
      <c r="H293" s="129">
        <v>0.1</v>
      </c>
      <c r="I293" s="125">
        <v>0.031</v>
      </c>
      <c r="J293" s="123">
        <v>0.1603</v>
      </c>
      <c r="K293" s="123">
        <v>0.075</v>
      </c>
      <c r="L293" s="123">
        <v>0.062</v>
      </c>
      <c r="M293" s="129">
        <v>0.082</v>
      </c>
      <c r="N293" s="125">
        <v>0.024</v>
      </c>
      <c r="O293" s="123">
        <v>0.1616</v>
      </c>
      <c r="P293" s="123">
        <v>0.072</v>
      </c>
      <c r="Q293" s="123">
        <v>0.059</v>
      </c>
      <c r="R293" s="129">
        <v>0.079</v>
      </c>
      <c r="S293" s="53">
        <f t="shared" si="9"/>
        <v>1</v>
      </c>
    </row>
    <row r="294" spans="1:19" ht="12.75">
      <c r="A294" s="118" t="s">
        <v>28</v>
      </c>
      <c r="B294" s="121" t="s">
        <v>322</v>
      </c>
      <c r="C294" s="122" t="s">
        <v>323</v>
      </c>
      <c r="D294" s="126">
        <v>0</v>
      </c>
      <c r="E294" s="126">
        <v>0.34</v>
      </c>
      <c r="F294" s="126">
        <v>0</v>
      </c>
      <c r="G294" s="126">
        <v>0.06</v>
      </c>
      <c r="H294" s="127">
        <v>0.08</v>
      </c>
      <c r="I294" s="128">
        <v>0.06</v>
      </c>
      <c r="J294" s="126">
        <v>0.25</v>
      </c>
      <c r="K294" s="126">
        <v>0.06</v>
      </c>
      <c r="L294" s="126">
        <v>0.06</v>
      </c>
      <c r="M294" s="127">
        <v>0.06</v>
      </c>
      <c r="N294" s="128">
        <v>0.06</v>
      </c>
      <c r="O294" s="126">
        <v>0.25</v>
      </c>
      <c r="P294" s="126">
        <v>0.06</v>
      </c>
      <c r="Q294" s="126">
        <v>0.06</v>
      </c>
      <c r="R294" s="127">
        <v>0.06</v>
      </c>
      <c r="S294" s="53">
        <f t="shared" si="9"/>
        <v>1</v>
      </c>
    </row>
    <row r="295" spans="1:19" ht="12.75">
      <c r="A295" s="118" t="s">
        <v>28</v>
      </c>
      <c r="B295" s="121" t="s">
        <v>324</v>
      </c>
      <c r="C295" s="122" t="s">
        <v>325</v>
      </c>
      <c r="D295" s="123">
        <v>0.06</v>
      </c>
      <c r="E295" s="123">
        <v>0.057</v>
      </c>
      <c r="F295" s="123">
        <v>0.057</v>
      </c>
      <c r="G295" s="123">
        <v>0.057</v>
      </c>
      <c r="H295" s="129">
        <v>0.057</v>
      </c>
      <c r="I295" s="125">
        <v>0.062</v>
      </c>
      <c r="J295" s="123">
        <v>0.062</v>
      </c>
      <c r="K295" s="123">
        <v>0.062</v>
      </c>
      <c r="L295" s="123">
        <v>0.062</v>
      </c>
      <c r="M295" s="129">
        <v>0.062</v>
      </c>
      <c r="N295" s="125">
        <v>0.059</v>
      </c>
      <c r="O295" s="123">
        <v>0.059</v>
      </c>
      <c r="P295" s="123">
        <v>0.059</v>
      </c>
      <c r="Q295" s="123">
        <v>0.059</v>
      </c>
      <c r="R295" s="129">
        <v>0.059</v>
      </c>
      <c r="S295" s="53">
        <f t="shared" si="9"/>
        <v>1</v>
      </c>
    </row>
    <row r="296" spans="1:19" ht="12.75">
      <c r="A296" s="118" t="s">
        <v>28</v>
      </c>
      <c r="B296" s="121" t="s">
        <v>326</v>
      </c>
      <c r="C296" s="122" t="s">
        <v>327</v>
      </c>
      <c r="D296" s="126">
        <v>0</v>
      </c>
      <c r="E296" s="126">
        <v>0</v>
      </c>
      <c r="F296" s="126">
        <v>0.1</v>
      </c>
      <c r="G296" s="126">
        <v>0.1</v>
      </c>
      <c r="H296" s="127">
        <v>0.1</v>
      </c>
      <c r="I296" s="128">
        <v>0</v>
      </c>
      <c r="J296" s="126">
        <v>0</v>
      </c>
      <c r="K296" s="126">
        <v>0.1</v>
      </c>
      <c r="L296" s="126">
        <v>0.1</v>
      </c>
      <c r="M296" s="127">
        <v>0.1</v>
      </c>
      <c r="N296" s="128">
        <v>0</v>
      </c>
      <c r="O296" s="126">
        <v>0</v>
      </c>
      <c r="P296" s="126">
        <v>0.1</v>
      </c>
      <c r="Q296" s="126">
        <v>0.1</v>
      </c>
      <c r="R296" s="127">
        <v>0.1</v>
      </c>
      <c r="S296" s="53">
        <f t="shared" si="9"/>
        <v>1</v>
      </c>
    </row>
    <row r="297" spans="1:19" ht="12.75">
      <c r="A297" s="118" t="s">
        <v>46</v>
      </c>
      <c r="B297" s="121" t="s">
        <v>659</v>
      </c>
      <c r="C297" s="122" t="s">
        <v>328</v>
      </c>
      <c r="D297" s="123" t="s">
        <v>686</v>
      </c>
      <c r="E297" s="123" t="s">
        <v>686</v>
      </c>
      <c r="F297" s="123" t="s">
        <v>686</v>
      </c>
      <c r="G297" s="123" t="s">
        <v>686</v>
      </c>
      <c r="H297" s="129" t="s">
        <v>686</v>
      </c>
      <c r="I297" s="125" t="s">
        <v>686</v>
      </c>
      <c r="J297" s="123" t="s">
        <v>686</v>
      </c>
      <c r="K297" s="123" t="s">
        <v>686</v>
      </c>
      <c r="L297" s="123" t="s">
        <v>686</v>
      </c>
      <c r="M297" s="129" t="s">
        <v>686</v>
      </c>
      <c r="N297" s="125" t="s">
        <v>686</v>
      </c>
      <c r="O297" s="123" t="s">
        <v>686</v>
      </c>
      <c r="P297" s="123" t="s">
        <v>686</v>
      </c>
      <c r="Q297" s="123" t="s">
        <v>686</v>
      </c>
      <c r="R297" s="129" t="s">
        <v>686</v>
      </c>
      <c r="S297" s="53">
        <f t="shared" si="9"/>
        <v>1</v>
      </c>
    </row>
    <row r="298" spans="1:18" ht="12.75" hidden="1">
      <c r="A298" s="118"/>
      <c r="B298" s="130"/>
      <c r="C298" s="122"/>
      <c r="D298" s="126"/>
      <c r="E298" s="126"/>
      <c r="F298" s="126"/>
      <c r="G298" s="126"/>
      <c r="H298" s="127"/>
      <c r="I298" s="128"/>
      <c r="J298" s="126"/>
      <c r="K298" s="126"/>
      <c r="L298" s="126"/>
      <c r="M298" s="127"/>
      <c r="N298" s="128"/>
      <c r="O298" s="126"/>
      <c r="P298" s="126"/>
      <c r="Q298" s="126"/>
      <c r="R298" s="127"/>
    </row>
    <row r="299" spans="1:19" s="9" customFormat="1" ht="12.75" hidden="1">
      <c r="A299" s="64">
        <f>COUNTIF(A273:A298,"A")+COUNTIF(A273:A298,"b")+COUNTIF(A273:A298,"c")</f>
        <v>21</v>
      </c>
      <c r="B299" s="61" t="s">
        <v>536</v>
      </c>
      <c r="C299" s="122"/>
      <c r="D299" s="94">
        <f>IF(ISERROR(AVERAGE(D273:D280,D283:D289,D292:D297)),0,AVERAGE(D273:D280,D283:D289,D292:D297))</f>
        <v>0.05666666666666667</v>
      </c>
      <c r="E299" s="94">
        <f aca="true" t="shared" si="10" ref="E299:R299">IF(ISERROR(AVERAGE(E273:E280,E283:E289,E292:E297)),0,AVERAGE(E273:E280,E283:E289,E292:E297))</f>
        <v>0.17773333333333333</v>
      </c>
      <c r="F299" s="94">
        <f t="shared" si="10"/>
        <v>0.09241912568306013</v>
      </c>
      <c r="G299" s="94">
        <f t="shared" si="10"/>
        <v>0.08776666666666667</v>
      </c>
      <c r="H299" s="95">
        <f t="shared" si="10"/>
        <v>0.09157373737373738</v>
      </c>
      <c r="I299" s="96">
        <f t="shared" si="10"/>
        <v>0.055200000000000006</v>
      </c>
      <c r="J299" s="94">
        <f t="shared" si="10"/>
        <v>0.11995333333333333</v>
      </c>
      <c r="K299" s="94">
        <f t="shared" si="10"/>
        <v>0.09053333333333334</v>
      </c>
      <c r="L299" s="94">
        <f t="shared" si="10"/>
        <v>0.07926666666666668</v>
      </c>
      <c r="M299" s="95">
        <f t="shared" si="10"/>
        <v>0.07266666666666667</v>
      </c>
      <c r="N299" s="96">
        <f t="shared" si="10"/>
        <v>0.057066666666666675</v>
      </c>
      <c r="O299" s="94">
        <f t="shared" si="10"/>
        <v>0.13057333333333332</v>
      </c>
      <c r="P299" s="94">
        <f t="shared" si="10"/>
        <v>0.07519999999999999</v>
      </c>
      <c r="Q299" s="94">
        <f t="shared" si="10"/>
        <v>0.07606666666666667</v>
      </c>
      <c r="R299" s="95">
        <f t="shared" si="10"/>
        <v>0.071</v>
      </c>
      <c r="S299" s="28">
        <f t="shared" si="9"/>
        <v>1</v>
      </c>
    </row>
    <row r="300" spans="1:226" s="39" customFormat="1" ht="12.75">
      <c r="A300" s="131"/>
      <c r="B300" s="132" t="s">
        <v>544</v>
      </c>
      <c r="C300" s="133">
        <f>COUNTIF(S273:S297,0)</f>
        <v>3</v>
      </c>
      <c r="D300" s="134"/>
      <c r="E300" s="134"/>
      <c r="F300" s="134"/>
      <c r="G300" s="134"/>
      <c r="H300" s="135"/>
      <c r="I300" s="136"/>
      <c r="J300" s="134"/>
      <c r="K300" s="134"/>
      <c r="L300" s="134"/>
      <c r="M300" s="135"/>
      <c r="N300" s="136"/>
      <c r="O300" s="134"/>
      <c r="P300" s="134"/>
      <c r="Q300" s="134"/>
      <c r="R300" s="135"/>
      <c r="S300" s="53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  <c r="DU300" s="36"/>
      <c r="DV300" s="36"/>
      <c r="DW300" s="36"/>
      <c r="DX300" s="36"/>
      <c r="DY300" s="36"/>
      <c r="DZ300" s="36"/>
      <c r="EA300" s="36"/>
      <c r="EB300" s="36"/>
      <c r="EC300" s="36"/>
      <c r="ED300" s="36"/>
      <c r="EE300" s="36"/>
      <c r="EF300" s="36"/>
      <c r="EG300" s="36"/>
      <c r="EH300" s="36"/>
      <c r="EI300" s="36"/>
      <c r="EJ300" s="36"/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6"/>
      <c r="EV300" s="36"/>
      <c r="EW300" s="36"/>
      <c r="EX300" s="36"/>
      <c r="EY300" s="36"/>
      <c r="EZ300" s="36"/>
      <c r="FA300" s="36"/>
      <c r="FB300" s="36"/>
      <c r="FC300" s="36"/>
      <c r="FD300" s="36"/>
      <c r="FE300" s="36"/>
      <c r="FF300" s="36"/>
      <c r="FG300" s="36"/>
      <c r="FH300" s="36"/>
      <c r="FI300" s="36"/>
      <c r="FJ300" s="36"/>
      <c r="FK300" s="36"/>
      <c r="FL300" s="36"/>
      <c r="FM300" s="36"/>
      <c r="FN300" s="36"/>
      <c r="FO300" s="36"/>
      <c r="FP300" s="36"/>
      <c r="FQ300" s="36"/>
      <c r="FR300" s="36"/>
      <c r="FS300" s="36"/>
      <c r="FT300" s="36"/>
      <c r="FU300" s="36"/>
      <c r="FV300" s="36"/>
      <c r="FW300" s="36"/>
      <c r="FX300" s="36"/>
      <c r="FY300" s="36"/>
      <c r="FZ300" s="36"/>
      <c r="GA300" s="36"/>
      <c r="GB300" s="36"/>
      <c r="GC300" s="36"/>
      <c r="GD300" s="36"/>
      <c r="GE300" s="36"/>
      <c r="GF300" s="36"/>
      <c r="GG300" s="36"/>
      <c r="GH300" s="36"/>
      <c r="GI300" s="36"/>
      <c r="GJ300" s="36"/>
      <c r="GK300" s="36"/>
      <c r="GL300" s="36"/>
      <c r="GM300" s="36"/>
      <c r="GN300" s="36"/>
      <c r="GO300" s="36"/>
      <c r="GP300" s="36"/>
      <c r="GQ300" s="36"/>
      <c r="GR300" s="36"/>
      <c r="GS300" s="36"/>
      <c r="GT300" s="36"/>
      <c r="GU300" s="36"/>
      <c r="GV300" s="36"/>
      <c r="GW300" s="36"/>
      <c r="GX300" s="36"/>
      <c r="GY300" s="36"/>
      <c r="GZ300" s="36"/>
      <c r="HA300" s="36"/>
      <c r="HB300" s="36"/>
      <c r="HC300" s="36"/>
      <c r="HD300" s="36"/>
      <c r="HE300" s="36"/>
      <c r="HF300" s="36"/>
      <c r="HG300" s="36"/>
      <c r="HH300" s="36"/>
      <c r="HI300" s="36"/>
      <c r="HJ300" s="36"/>
      <c r="HK300" s="36"/>
      <c r="HL300" s="36"/>
      <c r="HM300" s="36"/>
      <c r="HN300" s="36"/>
      <c r="HO300" s="36"/>
      <c r="HP300" s="36"/>
      <c r="HQ300" s="36"/>
      <c r="HR300" s="36"/>
    </row>
    <row r="301" spans="1:18" ht="12.75">
      <c r="A301" s="153"/>
      <c r="B301" s="139"/>
      <c r="C301" s="140"/>
      <c r="D301" s="126"/>
      <c r="E301" s="126"/>
      <c r="F301" s="126"/>
      <c r="G301" s="126"/>
      <c r="H301" s="127"/>
      <c r="I301" s="128"/>
      <c r="J301" s="126"/>
      <c r="K301" s="126"/>
      <c r="L301" s="126"/>
      <c r="M301" s="127"/>
      <c r="N301" s="128"/>
      <c r="O301" s="126"/>
      <c r="P301" s="126"/>
      <c r="Q301" s="126"/>
      <c r="R301" s="127"/>
    </row>
    <row r="302" spans="1:19" s="9" customFormat="1" ht="12.75">
      <c r="A302" s="118"/>
      <c r="B302" s="61" t="s">
        <v>329</v>
      </c>
      <c r="C302" s="76"/>
      <c r="D302" s="126"/>
      <c r="E302" s="126"/>
      <c r="F302" s="126"/>
      <c r="G302" s="126"/>
      <c r="H302" s="127"/>
      <c r="I302" s="128"/>
      <c r="J302" s="126"/>
      <c r="K302" s="126"/>
      <c r="L302" s="126"/>
      <c r="M302" s="127"/>
      <c r="N302" s="128"/>
      <c r="O302" s="126"/>
      <c r="P302" s="126"/>
      <c r="Q302" s="126"/>
      <c r="R302" s="127"/>
      <c r="S302" s="28"/>
    </row>
    <row r="303" spans="1:18" ht="12.75">
      <c r="A303" s="118"/>
      <c r="B303" s="61"/>
      <c r="C303" s="76"/>
      <c r="D303" s="126"/>
      <c r="E303" s="126"/>
      <c r="F303" s="126"/>
      <c r="G303" s="126"/>
      <c r="H303" s="127"/>
      <c r="I303" s="128"/>
      <c r="J303" s="126"/>
      <c r="K303" s="126"/>
      <c r="L303" s="126"/>
      <c r="M303" s="127"/>
      <c r="N303" s="128"/>
      <c r="O303" s="126"/>
      <c r="P303" s="126"/>
      <c r="Q303" s="126"/>
      <c r="R303" s="127"/>
    </row>
    <row r="304" spans="1:19" s="9" customFormat="1" ht="12.75">
      <c r="A304" s="118"/>
      <c r="B304" s="63" t="s">
        <v>682</v>
      </c>
      <c r="C304" s="122"/>
      <c r="D304" s="86"/>
      <c r="E304" s="86"/>
      <c r="F304" s="86"/>
      <c r="G304" s="86"/>
      <c r="H304" s="87"/>
      <c r="I304" s="88"/>
      <c r="J304" s="86"/>
      <c r="K304" s="86"/>
      <c r="L304" s="86"/>
      <c r="M304" s="87"/>
      <c r="N304" s="88"/>
      <c r="O304" s="86"/>
      <c r="P304" s="86"/>
      <c r="Q304" s="86"/>
      <c r="R304" s="87"/>
      <c r="S304" s="28"/>
    </row>
    <row r="305" spans="1:19" ht="12.75">
      <c r="A305" s="118" t="s">
        <v>28</v>
      </c>
      <c r="B305" s="121" t="s">
        <v>330</v>
      </c>
      <c r="C305" s="122" t="s">
        <v>331</v>
      </c>
      <c r="D305" s="123" t="s">
        <v>696</v>
      </c>
      <c r="E305" s="123" t="s">
        <v>696</v>
      </c>
      <c r="F305" s="123" t="s">
        <v>696</v>
      </c>
      <c r="G305" s="123" t="s">
        <v>696</v>
      </c>
      <c r="H305" s="129" t="s">
        <v>696</v>
      </c>
      <c r="I305" s="125">
        <v>0</v>
      </c>
      <c r="J305" s="123">
        <v>0</v>
      </c>
      <c r="K305" s="123">
        <v>0</v>
      </c>
      <c r="L305" s="123">
        <v>0</v>
      </c>
      <c r="M305" s="129">
        <v>0</v>
      </c>
      <c r="N305" s="125">
        <v>0</v>
      </c>
      <c r="O305" s="123">
        <v>0</v>
      </c>
      <c r="P305" s="123">
        <v>0</v>
      </c>
      <c r="Q305" s="123">
        <v>0</v>
      </c>
      <c r="R305" s="129">
        <v>0</v>
      </c>
      <c r="S305" s="53">
        <f t="shared" si="9"/>
        <v>1</v>
      </c>
    </row>
    <row r="306" spans="1:19" ht="12.75">
      <c r="A306" s="118" t="s">
        <v>28</v>
      </c>
      <c r="B306" s="121" t="s">
        <v>332</v>
      </c>
      <c r="C306" s="122" t="s">
        <v>333</v>
      </c>
      <c r="D306" s="123">
        <v>0.09</v>
      </c>
      <c r="E306" s="123">
        <v>0.13</v>
      </c>
      <c r="F306" s="123">
        <v>0.07</v>
      </c>
      <c r="G306" s="123">
        <v>0.07</v>
      </c>
      <c r="H306" s="129">
        <v>0.07</v>
      </c>
      <c r="I306" s="125">
        <v>0.07</v>
      </c>
      <c r="J306" s="123">
        <v>0.07</v>
      </c>
      <c r="K306" s="123">
        <v>0.07</v>
      </c>
      <c r="L306" s="123">
        <v>0.07</v>
      </c>
      <c r="M306" s="129">
        <v>0.77</v>
      </c>
      <c r="N306" s="125">
        <v>0.07</v>
      </c>
      <c r="O306" s="123">
        <v>0.07</v>
      </c>
      <c r="P306" s="123">
        <v>0.07</v>
      </c>
      <c r="Q306" s="123">
        <v>0.07</v>
      </c>
      <c r="R306" s="129">
        <v>0.07</v>
      </c>
      <c r="S306" s="53">
        <f t="shared" si="9"/>
        <v>1</v>
      </c>
    </row>
    <row r="307" spans="1:19" ht="12.75">
      <c r="A307" s="118" t="s">
        <v>28</v>
      </c>
      <c r="B307" s="121" t="s">
        <v>660</v>
      </c>
      <c r="C307" s="122" t="s">
        <v>334</v>
      </c>
      <c r="D307" s="123">
        <v>0.068</v>
      </c>
      <c r="E307" s="123">
        <v>0.218</v>
      </c>
      <c r="F307" s="123">
        <v>0.216</v>
      </c>
      <c r="G307" s="123">
        <v>0.199</v>
      </c>
      <c r="H307" s="123">
        <v>0.068</v>
      </c>
      <c r="I307" s="123">
        <v>0.068</v>
      </c>
      <c r="J307" s="123">
        <v>0.232</v>
      </c>
      <c r="K307" s="123">
        <v>0.216</v>
      </c>
      <c r="L307" s="123">
        <v>0.199</v>
      </c>
      <c r="M307" s="123">
        <v>0.068</v>
      </c>
      <c r="N307" s="123">
        <v>0.061</v>
      </c>
      <c r="O307" s="123">
        <v>0.172</v>
      </c>
      <c r="P307" s="123">
        <v>0.209</v>
      </c>
      <c r="Q307" s="123">
        <v>0.192</v>
      </c>
      <c r="R307" s="123">
        <v>0.061</v>
      </c>
      <c r="S307" s="53">
        <f t="shared" si="9"/>
        <v>1</v>
      </c>
    </row>
    <row r="308" spans="1:19" ht="12.75">
      <c r="A308" s="118" t="s">
        <v>46</v>
      </c>
      <c r="B308" s="121" t="s">
        <v>661</v>
      </c>
      <c r="C308" s="122" t="s">
        <v>335</v>
      </c>
      <c r="D308" s="123">
        <v>0.069</v>
      </c>
      <c r="E308" s="123">
        <v>0.266</v>
      </c>
      <c r="F308" s="123">
        <v>0.147</v>
      </c>
      <c r="G308" s="123">
        <v>0.105</v>
      </c>
      <c r="H308" s="129">
        <v>0.118</v>
      </c>
      <c r="I308" s="125">
        <v>0.075</v>
      </c>
      <c r="J308" s="123">
        <v>0.26</v>
      </c>
      <c r="K308" s="123">
        <v>0.1</v>
      </c>
      <c r="L308" s="123">
        <v>0.1</v>
      </c>
      <c r="M308" s="129">
        <v>0.1</v>
      </c>
      <c r="N308" s="125">
        <v>0.085</v>
      </c>
      <c r="O308" s="123">
        <v>0.28</v>
      </c>
      <c r="P308" s="123">
        <v>0.12</v>
      </c>
      <c r="Q308" s="123">
        <v>0.12</v>
      </c>
      <c r="R308" s="129">
        <v>0.12</v>
      </c>
      <c r="S308" s="53">
        <f t="shared" si="9"/>
        <v>1</v>
      </c>
    </row>
    <row r="309" spans="1:18" ht="12.75">
      <c r="A309" s="118"/>
      <c r="B309" s="130"/>
      <c r="C309" s="122"/>
      <c r="D309" s="126"/>
      <c r="E309" s="126"/>
      <c r="F309" s="126"/>
      <c r="G309" s="126"/>
      <c r="H309" s="127"/>
      <c r="I309" s="128"/>
      <c r="J309" s="126"/>
      <c r="K309" s="126"/>
      <c r="L309" s="126"/>
      <c r="M309" s="127"/>
      <c r="N309" s="128"/>
      <c r="O309" s="126"/>
      <c r="P309" s="126"/>
      <c r="Q309" s="126"/>
      <c r="R309" s="127"/>
    </row>
    <row r="310" spans="1:19" s="9" customFormat="1" ht="12.75">
      <c r="A310" s="118"/>
      <c r="B310" s="63" t="s">
        <v>520</v>
      </c>
      <c r="C310" s="122"/>
      <c r="D310" s="86"/>
      <c r="E310" s="86"/>
      <c r="F310" s="86"/>
      <c r="G310" s="86"/>
      <c r="H310" s="87"/>
      <c r="I310" s="88"/>
      <c r="J310" s="86"/>
      <c r="K310" s="86"/>
      <c r="L310" s="86"/>
      <c r="M310" s="87"/>
      <c r="N310" s="88"/>
      <c r="O310" s="86"/>
      <c r="P310" s="86"/>
      <c r="Q310" s="86"/>
      <c r="R310" s="87"/>
      <c r="S310" s="28"/>
    </row>
    <row r="311" spans="1:19" ht="12.75">
      <c r="A311" s="118" t="s">
        <v>28</v>
      </c>
      <c r="B311" s="121" t="s">
        <v>336</v>
      </c>
      <c r="C311" s="122" t="s">
        <v>337</v>
      </c>
      <c r="D311" s="123">
        <v>0.003</v>
      </c>
      <c r="E311" s="123">
        <v>0.21</v>
      </c>
      <c r="F311" s="123">
        <v>0.057</v>
      </c>
      <c r="G311" s="123">
        <v>0.057</v>
      </c>
      <c r="H311" s="129">
        <v>0.057</v>
      </c>
      <c r="I311" s="125">
        <v>0.06</v>
      </c>
      <c r="J311" s="123">
        <v>0.2</v>
      </c>
      <c r="K311" s="123">
        <v>0.06</v>
      </c>
      <c r="L311" s="123">
        <v>0.06</v>
      </c>
      <c r="M311" s="129">
        <v>0.06</v>
      </c>
      <c r="N311" s="125">
        <v>0.01</v>
      </c>
      <c r="O311" s="123">
        <v>0.2</v>
      </c>
      <c r="P311" s="123">
        <v>0.06</v>
      </c>
      <c r="Q311" s="123">
        <v>0.06</v>
      </c>
      <c r="R311" s="129">
        <v>0.06</v>
      </c>
      <c r="S311" s="53">
        <f t="shared" si="9"/>
        <v>1</v>
      </c>
    </row>
    <row r="312" spans="1:19" ht="12.75">
      <c r="A312" s="118" t="s">
        <v>28</v>
      </c>
      <c r="B312" s="121" t="s">
        <v>338</v>
      </c>
      <c r="C312" s="122" t="s">
        <v>339</v>
      </c>
      <c r="D312" s="123">
        <v>0.008</v>
      </c>
      <c r="E312" s="123">
        <v>0.3</v>
      </c>
      <c r="F312" s="123">
        <v>0.08</v>
      </c>
      <c r="G312" s="123">
        <v>0.08</v>
      </c>
      <c r="H312" s="129">
        <v>0.08</v>
      </c>
      <c r="I312" s="125">
        <v>0.05</v>
      </c>
      <c r="J312" s="123">
        <v>0.17</v>
      </c>
      <c r="K312" s="123">
        <v>0.06</v>
      </c>
      <c r="L312" s="123">
        <v>0.06</v>
      </c>
      <c r="M312" s="129">
        <v>0.06</v>
      </c>
      <c r="N312" s="125">
        <v>0.05</v>
      </c>
      <c r="O312" s="123">
        <v>0.25</v>
      </c>
      <c r="P312" s="123">
        <v>0.06</v>
      </c>
      <c r="Q312" s="123">
        <v>0.06</v>
      </c>
      <c r="R312" s="129">
        <v>0.06</v>
      </c>
      <c r="S312" s="53">
        <f t="shared" si="9"/>
        <v>1</v>
      </c>
    </row>
    <row r="313" spans="1:19" ht="12.75">
      <c r="A313" s="118" t="s">
        <v>28</v>
      </c>
      <c r="B313" s="121" t="s">
        <v>340</v>
      </c>
      <c r="C313" s="122" t="s">
        <v>341</v>
      </c>
      <c r="D313" s="123">
        <v>0.08</v>
      </c>
      <c r="E313" s="123">
        <v>0.245</v>
      </c>
      <c r="F313" s="123">
        <v>0.08</v>
      </c>
      <c r="G313" s="123">
        <v>0.08</v>
      </c>
      <c r="H313" s="129">
        <v>0.08</v>
      </c>
      <c r="I313" s="125">
        <v>0.06</v>
      </c>
      <c r="J313" s="123">
        <v>0.2</v>
      </c>
      <c r="K313" s="123">
        <v>0.06</v>
      </c>
      <c r="L313" s="123">
        <v>0.06</v>
      </c>
      <c r="M313" s="129">
        <v>0.06</v>
      </c>
      <c r="N313" s="125">
        <v>0.05</v>
      </c>
      <c r="O313" s="123">
        <v>0.2</v>
      </c>
      <c r="P313" s="123">
        <v>0.06</v>
      </c>
      <c r="Q313" s="123">
        <v>0.06</v>
      </c>
      <c r="R313" s="129">
        <v>0.06</v>
      </c>
      <c r="S313" s="53">
        <f t="shared" si="9"/>
        <v>1</v>
      </c>
    </row>
    <row r="314" spans="1:19" ht="12.75">
      <c r="A314" s="118" t="s">
        <v>28</v>
      </c>
      <c r="B314" s="121" t="s">
        <v>342</v>
      </c>
      <c r="C314" s="122" t="s">
        <v>343</v>
      </c>
      <c r="D314" s="123">
        <v>0.01</v>
      </c>
      <c r="E314" s="123">
        <v>0.198</v>
      </c>
      <c r="F314" s="123">
        <v>0.07</v>
      </c>
      <c r="G314" s="123">
        <v>0.07</v>
      </c>
      <c r="H314" s="129">
        <v>0.07</v>
      </c>
      <c r="I314" s="125">
        <v>0.06</v>
      </c>
      <c r="J314" s="123">
        <v>0.2</v>
      </c>
      <c r="K314" s="123">
        <v>0.07</v>
      </c>
      <c r="L314" s="123">
        <v>0.07</v>
      </c>
      <c r="M314" s="129">
        <v>0.07</v>
      </c>
      <c r="N314" s="125">
        <v>0.01</v>
      </c>
      <c r="O314" s="123">
        <v>0.19</v>
      </c>
      <c r="P314" s="123">
        <v>0.06</v>
      </c>
      <c r="Q314" s="123">
        <v>0.06</v>
      </c>
      <c r="R314" s="129">
        <v>0.06</v>
      </c>
      <c r="S314" s="53">
        <f t="shared" si="9"/>
        <v>1</v>
      </c>
    </row>
    <row r="315" spans="1:19" ht="12.75">
      <c r="A315" s="118" t="s">
        <v>28</v>
      </c>
      <c r="B315" s="121" t="s">
        <v>344</v>
      </c>
      <c r="C315" s="122" t="s">
        <v>345</v>
      </c>
      <c r="D315" s="123">
        <v>0.17</v>
      </c>
      <c r="E315" s="123">
        <v>0.33</v>
      </c>
      <c r="F315" s="123">
        <v>0.08</v>
      </c>
      <c r="G315" s="123">
        <v>0.08</v>
      </c>
      <c r="H315" s="129">
        <v>0.08</v>
      </c>
      <c r="I315" s="125">
        <v>0.07</v>
      </c>
      <c r="J315" s="123">
        <v>0.18</v>
      </c>
      <c r="K315" s="123">
        <v>0.08</v>
      </c>
      <c r="L315" s="123">
        <v>0.08</v>
      </c>
      <c r="M315" s="129">
        <v>0.08</v>
      </c>
      <c r="N315" s="125">
        <v>0.02</v>
      </c>
      <c r="O315" s="123">
        <v>0.2</v>
      </c>
      <c r="P315" s="123">
        <v>0.07</v>
      </c>
      <c r="Q315" s="123">
        <v>0.07</v>
      </c>
      <c r="R315" s="129">
        <v>0.07</v>
      </c>
      <c r="S315" s="53">
        <f t="shared" si="9"/>
        <v>1</v>
      </c>
    </row>
    <row r="316" spans="1:19" ht="12.75">
      <c r="A316" s="118" t="s">
        <v>28</v>
      </c>
      <c r="B316" s="121" t="s">
        <v>346</v>
      </c>
      <c r="C316" s="122" t="s">
        <v>347</v>
      </c>
      <c r="D316" s="123">
        <v>0.182</v>
      </c>
      <c r="E316" s="123">
        <v>0.17</v>
      </c>
      <c r="F316" s="123">
        <v>0.085</v>
      </c>
      <c r="G316" s="123">
        <v>0.085</v>
      </c>
      <c r="H316" s="129">
        <v>0.085</v>
      </c>
      <c r="I316" s="125">
        <v>0.06</v>
      </c>
      <c r="J316" s="123">
        <v>0.17</v>
      </c>
      <c r="K316" s="123">
        <v>0.06</v>
      </c>
      <c r="L316" s="123">
        <v>0.06</v>
      </c>
      <c r="M316" s="129">
        <v>0.06</v>
      </c>
      <c r="N316" s="125">
        <v>0.07</v>
      </c>
      <c r="O316" s="123">
        <v>0.19</v>
      </c>
      <c r="P316" s="123">
        <v>0.06</v>
      </c>
      <c r="Q316" s="123">
        <v>0.06</v>
      </c>
      <c r="R316" s="129">
        <v>0.06</v>
      </c>
      <c r="S316" s="53">
        <f t="shared" si="9"/>
        <v>1</v>
      </c>
    </row>
    <row r="317" spans="1:19" ht="12.75">
      <c r="A317" s="118" t="s">
        <v>46</v>
      </c>
      <c r="B317" s="121" t="s">
        <v>662</v>
      </c>
      <c r="C317" s="122" t="s">
        <v>348</v>
      </c>
      <c r="D317" s="123" t="s">
        <v>686</v>
      </c>
      <c r="E317" s="123" t="s">
        <v>686</v>
      </c>
      <c r="F317" s="123" t="s">
        <v>686</v>
      </c>
      <c r="G317" s="123" t="s">
        <v>686</v>
      </c>
      <c r="H317" s="129" t="s">
        <v>686</v>
      </c>
      <c r="I317" s="125" t="s">
        <v>686</v>
      </c>
      <c r="J317" s="123" t="s">
        <v>686</v>
      </c>
      <c r="K317" s="123" t="s">
        <v>686</v>
      </c>
      <c r="L317" s="123" t="s">
        <v>686</v>
      </c>
      <c r="M317" s="129" t="s">
        <v>686</v>
      </c>
      <c r="N317" s="125" t="s">
        <v>686</v>
      </c>
      <c r="O317" s="123" t="s">
        <v>686</v>
      </c>
      <c r="P317" s="123" t="s">
        <v>686</v>
      </c>
      <c r="Q317" s="123" t="s">
        <v>686</v>
      </c>
      <c r="R317" s="129" t="s">
        <v>686</v>
      </c>
      <c r="S317" s="53">
        <f t="shared" si="9"/>
        <v>1</v>
      </c>
    </row>
    <row r="318" spans="1:18" ht="12.75">
      <c r="A318" s="118"/>
      <c r="B318" s="121"/>
      <c r="C318" s="122"/>
      <c r="D318" s="126"/>
      <c r="E318" s="126"/>
      <c r="F318" s="126"/>
      <c r="G318" s="126"/>
      <c r="H318" s="127"/>
      <c r="I318" s="128"/>
      <c r="J318" s="126"/>
      <c r="K318" s="126"/>
      <c r="L318" s="126"/>
      <c r="M318" s="127"/>
      <c r="N318" s="128"/>
      <c r="O318" s="126"/>
      <c r="P318" s="126"/>
      <c r="Q318" s="126"/>
      <c r="R318" s="127"/>
    </row>
    <row r="319" spans="1:19" s="9" customFormat="1" ht="12.75">
      <c r="A319" s="118"/>
      <c r="B319" s="63" t="s">
        <v>681</v>
      </c>
      <c r="C319" s="122"/>
      <c r="D319" s="86"/>
      <c r="E319" s="86"/>
      <c r="F319" s="86"/>
      <c r="G319" s="86"/>
      <c r="H319" s="87"/>
      <c r="I319" s="88"/>
      <c r="J319" s="86"/>
      <c r="K319" s="86"/>
      <c r="L319" s="86"/>
      <c r="M319" s="87"/>
      <c r="N319" s="88"/>
      <c r="O319" s="86"/>
      <c r="P319" s="86"/>
      <c r="Q319" s="86"/>
      <c r="R319" s="87"/>
      <c r="S319" s="28"/>
    </row>
    <row r="320" spans="1:19" ht="12.75">
      <c r="A320" s="118" t="s">
        <v>28</v>
      </c>
      <c r="B320" s="121" t="s">
        <v>349</v>
      </c>
      <c r="C320" s="122" t="s">
        <v>350</v>
      </c>
      <c r="D320" s="123">
        <v>0</v>
      </c>
      <c r="E320" s="123">
        <v>0.2</v>
      </c>
      <c r="F320" s="123">
        <v>0.06</v>
      </c>
      <c r="G320" s="123">
        <v>0.06</v>
      </c>
      <c r="H320" s="129">
        <v>0.06</v>
      </c>
      <c r="I320" s="125">
        <v>0</v>
      </c>
      <c r="J320" s="123">
        <v>0.2</v>
      </c>
      <c r="K320" s="123">
        <v>0.06</v>
      </c>
      <c r="L320" s="123">
        <v>0.06</v>
      </c>
      <c r="M320" s="129">
        <v>0.06</v>
      </c>
      <c r="N320" s="125">
        <v>0</v>
      </c>
      <c r="O320" s="123">
        <v>0.2</v>
      </c>
      <c r="P320" s="123">
        <v>0.06</v>
      </c>
      <c r="Q320" s="123">
        <v>0.06</v>
      </c>
      <c r="R320" s="129">
        <v>0.06</v>
      </c>
      <c r="S320" s="53">
        <f t="shared" si="9"/>
        <v>1</v>
      </c>
    </row>
    <row r="321" spans="1:19" ht="12.75">
      <c r="A321" s="118" t="s">
        <v>28</v>
      </c>
      <c r="B321" s="121" t="s">
        <v>351</v>
      </c>
      <c r="C321" s="122" t="s">
        <v>352</v>
      </c>
      <c r="D321" s="123">
        <v>0.07</v>
      </c>
      <c r="E321" s="123">
        <v>0.17</v>
      </c>
      <c r="F321" s="123">
        <v>0.09</v>
      </c>
      <c r="G321" s="123">
        <v>0.228</v>
      </c>
      <c r="H321" s="129">
        <v>0.03</v>
      </c>
      <c r="I321" s="125">
        <v>0.118</v>
      </c>
      <c r="J321" s="123">
        <v>0.17</v>
      </c>
      <c r="K321" s="123">
        <v>0.09</v>
      </c>
      <c r="L321" s="123">
        <v>-0.09</v>
      </c>
      <c r="M321" s="129">
        <v>0.03</v>
      </c>
      <c r="N321" s="125">
        <v>0</v>
      </c>
      <c r="O321" s="123">
        <v>0.17</v>
      </c>
      <c r="P321" s="123">
        <v>0.09</v>
      </c>
      <c r="Q321" s="123">
        <v>-0.09</v>
      </c>
      <c r="R321" s="129">
        <v>0.03</v>
      </c>
      <c r="S321" s="53">
        <f t="shared" si="9"/>
        <v>1</v>
      </c>
    </row>
    <row r="322" spans="1:19" ht="12.75">
      <c r="A322" s="118" t="s">
        <v>28</v>
      </c>
      <c r="B322" s="121" t="s">
        <v>353</v>
      </c>
      <c r="C322" s="122" t="s">
        <v>354</v>
      </c>
      <c r="D322" s="123">
        <v>0.085</v>
      </c>
      <c r="E322" s="123">
        <v>0.18</v>
      </c>
      <c r="F322" s="123">
        <v>0.085</v>
      </c>
      <c r="G322" s="123">
        <v>0.085</v>
      </c>
      <c r="H322" s="129">
        <v>0.085</v>
      </c>
      <c r="I322" s="125">
        <v>0.06</v>
      </c>
      <c r="J322" s="123">
        <v>0.24</v>
      </c>
      <c r="K322" s="123">
        <v>0.06</v>
      </c>
      <c r="L322" s="123">
        <v>0.06</v>
      </c>
      <c r="M322" s="129">
        <v>0.06</v>
      </c>
      <c r="N322" s="125">
        <v>0.06</v>
      </c>
      <c r="O322" s="123">
        <v>0.25</v>
      </c>
      <c r="P322" s="123">
        <v>0.06</v>
      </c>
      <c r="Q322" s="123">
        <v>0.06</v>
      </c>
      <c r="R322" s="129">
        <v>0.06</v>
      </c>
      <c r="S322" s="53">
        <f t="shared" si="9"/>
        <v>1</v>
      </c>
    </row>
    <row r="323" spans="1:19" ht="12.75">
      <c r="A323" s="118" t="s">
        <v>28</v>
      </c>
      <c r="B323" s="121" t="s">
        <v>355</v>
      </c>
      <c r="C323" s="122" t="s">
        <v>356</v>
      </c>
      <c r="D323" s="123">
        <v>0.05</v>
      </c>
      <c r="E323" s="123">
        <v>0.05</v>
      </c>
      <c r="F323" s="123">
        <v>0.084</v>
      </c>
      <c r="G323" s="123">
        <v>0.05</v>
      </c>
      <c r="H323" s="129">
        <v>0.05</v>
      </c>
      <c r="I323" s="125">
        <v>0.05</v>
      </c>
      <c r="J323" s="123">
        <v>0.05</v>
      </c>
      <c r="K323" s="123">
        <v>0.05</v>
      </c>
      <c r="L323" s="123">
        <v>0.05</v>
      </c>
      <c r="M323" s="129">
        <v>0.05</v>
      </c>
      <c r="N323" s="125">
        <v>0.05</v>
      </c>
      <c r="O323" s="123">
        <v>0.05</v>
      </c>
      <c r="P323" s="123">
        <v>0.05</v>
      </c>
      <c r="Q323" s="123">
        <v>0.05</v>
      </c>
      <c r="R323" s="129">
        <v>0.05</v>
      </c>
      <c r="S323" s="53">
        <f t="shared" si="9"/>
        <v>1</v>
      </c>
    </row>
    <row r="324" spans="1:19" ht="12.75">
      <c r="A324" s="118" t="s">
        <v>28</v>
      </c>
      <c r="B324" s="121" t="s">
        <v>357</v>
      </c>
      <c r="C324" s="122" t="s">
        <v>358</v>
      </c>
      <c r="D324" s="123">
        <v>0.05</v>
      </c>
      <c r="E324" s="123">
        <v>0.05</v>
      </c>
      <c r="F324" s="123">
        <v>0.05</v>
      </c>
      <c r="G324" s="123">
        <v>0.05</v>
      </c>
      <c r="H324" s="129">
        <v>0.05</v>
      </c>
      <c r="I324" s="125">
        <v>0.05</v>
      </c>
      <c r="J324" s="123">
        <v>0.05</v>
      </c>
      <c r="K324" s="123">
        <v>0.05</v>
      </c>
      <c r="L324" s="123">
        <v>0.05</v>
      </c>
      <c r="M324" s="129">
        <v>0.05</v>
      </c>
      <c r="N324" s="125">
        <v>0.05</v>
      </c>
      <c r="O324" s="123">
        <v>0.05</v>
      </c>
      <c r="P324" s="123">
        <v>0.05</v>
      </c>
      <c r="Q324" s="123">
        <v>0.05</v>
      </c>
      <c r="R324" s="129">
        <v>0.05</v>
      </c>
      <c r="S324" s="53">
        <f t="shared" si="9"/>
        <v>1</v>
      </c>
    </row>
    <row r="325" spans="1:19" ht="12.75">
      <c r="A325" s="118" t="s">
        <v>28</v>
      </c>
      <c r="B325" s="121" t="s">
        <v>359</v>
      </c>
      <c r="C325" s="122" t="s">
        <v>360</v>
      </c>
      <c r="D325" s="123">
        <v>-0.05</v>
      </c>
      <c r="E325" s="123">
        <v>-0.14</v>
      </c>
      <c r="F325" s="123">
        <v>-0.07</v>
      </c>
      <c r="G325" s="123">
        <v>-0.05</v>
      </c>
      <c r="H325" s="129">
        <v>-0.07</v>
      </c>
      <c r="I325" s="125">
        <v>-0.05</v>
      </c>
      <c r="J325" s="123">
        <v>-0.14</v>
      </c>
      <c r="K325" s="123">
        <v>-0.07</v>
      </c>
      <c r="L325" s="123">
        <v>-0.05</v>
      </c>
      <c r="M325" s="129">
        <v>-0.06</v>
      </c>
      <c r="N325" s="125">
        <v>-0.05</v>
      </c>
      <c r="O325" s="123">
        <v>-0.14</v>
      </c>
      <c r="P325" s="123">
        <v>-0.07</v>
      </c>
      <c r="Q325" s="123">
        <v>-0.05</v>
      </c>
      <c r="R325" s="129">
        <v>-0.06</v>
      </c>
      <c r="S325" s="53">
        <f t="shared" si="9"/>
        <v>1</v>
      </c>
    </row>
    <row r="326" spans="1:19" ht="12.75">
      <c r="A326" s="118" t="s">
        <v>28</v>
      </c>
      <c r="B326" s="121" t="s">
        <v>361</v>
      </c>
      <c r="C326" s="122" t="s">
        <v>362</v>
      </c>
      <c r="D326" s="123">
        <v>1.913</v>
      </c>
      <c r="E326" s="123">
        <v>0.149</v>
      </c>
      <c r="F326" s="123">
        <v>0.159</v>
      </c>
      <c r="G326" s="123">
        <v>0.124</v>
      </c>
      <c r="H326" s="129">
        <v>0.124</v>
      </c>
      <c r="I326" s="125">
        <v>2.204</v>
      </c>
      <c r="J326" s="123">
        <v>0.218</v>
      </c>
      <c r="K326" s="123">
        <v>0.227</v>
      </c>
      <c r="L326" s="123">
        <v>0.191</v>
      </c>
      <c r="M326" s="129">
        <v>0.191</v>
      </c>
      <c r="N326" s="125">
        <v>2.204</v>
      </c>
      <c r="O326" s="123">
        <v>0.218</v>
      </c>
      <c r="P326" s="123">
        <v>0.227</v>
      </c>
      <c r="Q326" s="123">
        <v>0.191</v>
      </c>
      <c r="R326" s="129">
        <v>0.191</v>
      </c>
      <c r="S326" s="53">
        <f t="shared" si="9"/>
        <v>1</v>
      </c>
    </row>
    <row r="327" spans="1:19" ht="12.75">
      <c r="A327" s="118" t="s">
        <v>28</v>
      </c>
      <c r="B327" s="121" t="s">
        <v>363</v>
      </c>
      <c r="C327" s="122" t="s">
        <v>364</v>
      </c>
      <c r="D327" s="123">
        <v>-0.295</v>
      </c>
      <c r="E327" s="123">
        <v>0.498</v>
      </c>
      <c r="F327" s="123">
        <v>0.314</v>
      </c>
      <c r="G327" s="123" t="s">
        <v>687</v>
      </c>
      <c r="H327" s="129">
        <v>0.314</v>
      </c>
      <c r="I327" s="125">
        <v>-0.208</v>
      </c>
      <c r="J327" s="123">
        <v>0.684</v>
      </c>
      <c r="K327" s="123">
        <v>0.491</v>
      </c>
      <c r="L327" s="123" t="s">
        <v>687</v>
      </c>
      <c r="M327" s="129">
        <v>0.477</v>
      </c>
      <c r="N327" s="125">
        <v>-0.208</v>
      </c>
      <c r="O327" s="123">
        <v>0.684</v>
      </c>
      <c r="P327" s="123">
        <v>0.491</v>
      </c>
      <c r="Q327" s="123" t="s">
        <v>687</v>
      </c>
      <c r="R327" s="129">
        <v>0.477</v>
      </c>
      <c r="S327" s="53">
        <f t="shared" si="9"/>
        <v>1</v>
      </c>
    </row>
    <row r="328" spans="1:19" ht="12.75">
      <c r="A328" s="118" t="s">
        <v>46</v>
      </c>
      <c r="B328" s="121" t="s">
        <v>299</v>
      </c>
      <c r="C328" s="122" t="s">
        <v>365</v>
      </c>
      <c r="D328" s="126" t="s">
        <v>686</v>
      </c>
      <c r="E328" s="126" t="s">
        <v>686</v>
      </c>
      <c r="F328" s="126" t="s">
        <v>686</v>
      </c>
      <c r="G328" s="126" t="s">
        <v>686</v>
      </c>
      <c r="H328" s="127" t="s">
        <v>686</v>
      </c>
      <c r="I328" s="128" t="s">
        <v>686</v>
      </c>
      <c r="J328" s="126" t="s">
        <v>686</v>
      </c>
      <c r="K328" s="126" t="s">
        <v>686</v>
      </c>
      <c r="L328" s="126" t="s">
        <v>686</v>
      </c>
      <c r="M328" s="127" t="s">
        <v>686</v>
      </c>
      <c r="N328" s="128" t="s">
        <v>686</v>
      </c>
      <c r="O328" s="126" t="s">
        <v>686</v>
      </c>
      <c r="P328" s="126" t="s">
        <v>686</v>
      </c>
      <c r="Q328" s="126" t="s">
        <v>686</v>
      </c>
      <c r="R328" s="127" t="s">
        <v>686</v>
      </c>
      <c r="S328" s="53">
        <f t="shared" si="9"/>
        <v>1</v>
      </c>
    </row>
    <row r="329" spans="1:18" ht="12.75">
      <c r="A329" s="118"/>
      <c r="B329" s="130"/>
      <c r="C329" s="122"/>
      <c r="D329" s="126"/>
      <c r="E329" s="126"/>
      <c r="F329" s="126"/>
      <c r="G329" s="126"/>
      <c r="H329" s="127"/>
      <c r="I329" s="128"/>
      <c r="J329" s="126"/>
      <c r="K329" s="126"/>
      <c r="L329" s="126"/>
      <c r="M329" s="127"/>
      <c r="N329" s="128"/>
      <c r="O329" s="126"/>
      <c r="P329" s="126"/>
      <c r="Q329" s="126"/>
      <c r="R329" s="127"/>
    </row>
    <row r="330" spans="1:19" s="9" customFormat="1" ht="12.75">
      <c r="A330" s="118"/>
      <c r="B330" s="63" t="s">
        <v>521</v>
      </c>
      <c r="C330" s="122"/>
      <c r="D330" s="86"/>
      <c r="E330" s="86"/>
      <c r="F330" s="86"/>
      <c r="G330" s="86"/>
      <c r="H330" s="87"/>
      <c r="I330" s="88"/>
      <c r="J330" s="86"/>
      <c r="K330" s="86"/>
      <c r="L330" s="86"/>
      <c r="M330" s="87"/>
      <c r="N330" s="88"/>
      <c r="O330" s="86"/>
      <c r="P330" s="86"/>
      <c r="Q330" s="86"/>
      <c r="R330" s="87"/>
      <c r="S330" s="28"/>
    </row>
    <row r="331" spans="1:19" ht="12.75">
      <c r="A331" s="118" t="s">
        <v>28</v>
      </c>
      <c r="B331" s="121" t="s">
        <v>366</v>
      </c>
      <c r="C331" s="122" t="s">
        <v>367</v>
      </c>
      <c r="D331" s="123">
        <v>0.06</v>
      </c>
      <c r="E331" s="123">
        <v>0</v>
      </c>
      <c r="F331" s="123">
        <v>0.06</v>
      </c>
      <c r="G331" s="123">
        <v>0.06</v>
      </c>
      <c r="H331" s="129">
        <v>0.06</v>
      </c>
      <c r="I331" s="125">
        <v>0.06</v>
      </c>
      <c r="J331" s="123">
        <v>0</v>
      </c>
      <c r="K331" s="123">
        <v>0.06</v>
      </c>
      <c r="L331" s="123">
        <v>0.06</v>
      </c>
      <c r="M331" s="129">
        <v>0.06</v>
      </c>
      <c r="N331" s="125">
        <v>0.06</v>
      </c>
      <c r="O331" s="123">
        <v>0</v>
      </c>
      <c r="P331" s="123">
        <v>0.06</v>
      </c>
      <c r="Q331" s="123">
        <v>0.06</v>
      </c>
      <c r="R331" s="129">
        <v>0.06</v>
      </c>
      <c r="S331" s="53">
        <f t="shared" si="9"/>
        <v>1</v>
      </c>
    </row>
    <row r="332" spans="1:19" ht="12.75">
      <c r="A332" s="118" t="s">
        <v>28</v>
      </c>
      <c r="B332" s="121" t="s">
        <v>368</v>
      </c>
      <c r="C332" s="122" t="s">
        <v>369</v>
      </c>
      <c r="D332" s="123">
        <v>0.1</v>
      </c>
      <c r="E332" s="123">
        <v>0.25</v>
      </c>
      <c r="F332" s="123">
        <v>0.2289</v>
      </c>
      <c r="G332" s="123">
        <v>0.15</v>
      </c>
      <c r="H332" s="129">
        <v>0.1</v>
      </c>
      <c r="I332" s="125">
        <v>0.06</v>
      </c>
      <c r="J332" s="123">
        <v>0.06</v>
      </c>
      <c r="K332" s="123">
        <v>0.06</v>
      </c>
      <c r="L332" s="123">
        <v>0.06</v>
      </c>
      <c r="M332" s="129">
        <v>0.06</v>
      </c>
      <c r="N332" s="125">
        <v>0.06</v>
      </c>
      <c r="O332" s="123">
        <v>0.06</v>
      </c>
      <c r="P332" s="123">
        <v>0.06</v>
      </c>
      <c r="Q332" s="123">
        <v>0.06</v>
      </c>
      <c r="R332" s="129">
        <v>0.06</v>
      </c>
      <c r="S332" s="53">
        <f t="shared" si="9"/>
        <v>1</v>
      </c>
    </row>
    <row r="333" spans="1:19" ht="12.75">
      <c r="A333" s="118" t="s">
        <v>28</v>
      </c>
      <c r="B333" s="121" t="s">
        <v>370</v>
      </c>
      <c r="C333" s="122" t="s">
        <v>371</v>
      </c>
      <c r="D333" s="123">
        <v>0.07</v>
      </c>
      <c r="E333" s="123">
        <v>0.28</v>
      </c>
      <c r="F333" s="123">
        <v>0.07</v>
      </c>
      <c r="G333" s="123">
        <v>0.06</v>
      </c>
      <c r="H333" s="129">
        <v>0.11</v>
      </c>
      <c r="I333" s="125">
        <v>0.07</v>
      </c>
      <c r="J333" s="123">
        <v>0.2</v>
      </c>
      <c r="K333" s="123">
        <v>0.07</v>
      </c>
      <c r="L333" s="123">
        <v>0.065</v>
      </c>
      <c r="M333" s="129">
        <v>0.08</v>
      </c>
      <c r="N333" s="125">
        <v>0.07</v>
      </c>
      <c r="O333" s="123">
        <v>0.2</v>
      </c>
      <c r="P333" s="123">
        <v>0.07</v>
      </c>
      <c r="Q333" s="123">
        <v>0.07</v>
      </c>
      <c r="R333" s="129">
        <v>0.11</v>
      </c>
      <c r="S333" s="53">
        <f t="shared" si="9"/>
        <v>1</v>
      </c>
    </row>
    <row r="334" spans="1:19" ht="12.75">
      <c r="A334" s="118" t="s">
        <v>28</v>
      </c>
      <c r="B334" s="121" t="s">
        <v>372</v>
      </c>
      <c r="C334" s="122" t="s">
        <v>373</v>
      </c>
      <c r="D334" s="123">
        <v>0.07</v>
      </c>
      <c r="E334" s="123">
        <v>0</v>
      </c>
      <c r="F334" s="123">
        <v>0.07</v>
      </c>
      <c r="G334" s="123">
        <v>0.07</v>
      </c>
      <c r="H334" s="129">
        <v>0.07</v>
      </c>
      <c r="I334" s="125">
        <v>0.05</v>
      </c>
      <c r="J334" s="123">
        <v>0</v>
      </c>
      <c r="K334" s="123">
        <v>0.045</v>
      </c>
      <c r="L334" s="123">
        <v>0.045</v>
      </c>
      <c r="M334" s="129">
        <v>0.045</v>
      </c>
      <c r="N334" s="125">
        <v>0.05</v>
      </c>
      <c r="O334" s="123">
        <v>0</v>
      </c>
      <c r="P334" s="123">
        <v>0.045</v>
      </c>
      <c r="Q334" s="123">
        <v>0.045</v>
      </c>
      <c r="R334" s="129">
        <v>0.045</v>
      </c>
      <c r="S334" s="53">
        <f t="shared" si="9"/>
        <v>1</v>
      </c>
    </row>
    <row r="335" spans="1:19" ht="12.75">
      <c r="A335" s="118" t="s">
        <v>28</v>
      </c>
      <c r="B335" s="121" t="s">
        <v>374</v>
      </c>
      <c r="C335" s="122" t="s">
        <v>375</v>
      </c>
      <c r="D335" s="123">
        <v>0.0824</v>
      </c>
      <c r="E335" s="123">
        <v>0.21</v>
      </c>
      <c r="F335" s="123">
        <v>0.18</v>
      </c>
      <c r="G335" s="123">
        <v>0.125</v>
      </c>
      <c r="H335" s="129">
        <v>0.118</v>
      </c>
      <c r="I335" s="125">
        <v>0.085</v>
      </c>
      <c r="J335" s="123">
        <v>0.1</v>
      </c>
      <c r="K335" s="123">
        <v>0.1</v>
      </c>
      <c r="L335" s="123">
        <v>0.085</v>
      </c>
      <c r="M335" s="129">
        <v>0.085</v>
      </c>
      <c r="N335" s="125">
        <v>0.075</v>
      </c>
      <c r="O335" s="123">
        <v>0.075</v>
      </c>
      <c r="P335" s="123">
        <v>0.075</v>
      </c>
      <c r="Q335" s="123">
        <v>0.075</v>
      </c>
      <c r="R335" s="129">
        <v>0.075</v>
      </c>
      <c r="S335" s="53">
        <f t="shared" si="9"/>
        <v>1</v>
      </c>
    </row>
    <row r="336" spans="1:19" ht="12.75">
      <c r="A336" s="118" t="s">
        <v>28</v>
      </c>
      <c r="B336" s="121" t="s">
        <v>376</v>
      </c>
      <c r="C336" s="122" t="s">
        <v>377</v>
      </c>
      <c r="D336" s="123">
        <v>-0.1</v>
      </c>
      <c r="E336" s="123">
        <v>0.255</v>
      </c>
      <c r="F336" s="123">
        <v>0.109</v>
      </c>
      <c r="G336" s="123">
        <v>0.105</v>
      </c>
      <c r="H336" s="129">
        <v>0.18</v>
      </c>
      <c r="I336" s="125">
        <v>0.07</v>
      </c>
      <c r="J336" s="123">
        <v>0.05</v>
      </c>
      <c r="K336" s="123">
        <v>0.05</v>
      </c>
      <c r="L336" s="123">
        <v>0.05</v>
      </c>
      <c r="M336" s="129">
        <v>0.05</v>
      </c>
      <c r="N336" s="125">
        <v>0.07</v>
      </c>
      <c r="O336" s="123">
        <v>0.05</v>
      </c>
      <c r="P336" s="123">
        <v>0.06</v>
      </c>
      <c r="Q336" s="123">
        <v>0.05</v>
      </c>
      <c r="R336" s="129">
        <v>0.05</v>
      </c>
      <c r="S336" s="53">
        <f aca="true" t="shared" si="11" ref="S336:S396">IF(AND(D336=0,E336=0,F336=0,G336=0,H336=0,I336=0,J336=0,K336=0,L336=0,M336=0,N336=0,O336=0,P336=0,Q336=0,R336=0),0,1)</f>
        <v>1</v>
      </c>
    </row>
    <row r="337" spans="1:19" ht="12.75">
      <c r="A337" s="118" t="s">
        <v>46</v>
      </c>
      <c r="B337" s="121" t="s">
        <v>663</v>
      </c>
      <c r="C337" s="122" t="s">
        <v>378</v>
      </c>
      <c r="D337" s="123">
        <v>0.05</v>
      </c>
      <c r="E337" s="123">
        <v>0</v>
      </c>
      <c r="F337" s="123">
        <v>0.075</v>
      </c>
      <c r="G337" s="123">
        <v>0.075</v>
      </c>
      <c r="H337" s="129">
        <v>0.075</v>
      </c>
      <c r="I337" s="125">
        <v>0.09</v>
      </c>
      <c r="J337" s="123">
        <v>0</v>
      </c>
      <c r="K337" s="123">
        <v>0.04</v>
      </c>
      <c r="L337" s="123">
        <v>0.04</v>
      </c>
      <c r="M337" s="129">
        <v>0.04</v>
      </c>
      <c r="N337" s="125">
        <v>0</v>
      </c>
      <c r="O337" s="123">
        <v>0</v>
      </c>
      <c r="P337" s="123">
        <v>0.04</v>
      </c>
      <c r="Q337" s="123">
        <v>0.04</v>
      </c>
      <c r="R337" s="129">
        <v>0.04</v>
      </c>
      <c r="S337" s="53">
        <f t="shared" si="11"/>
        <v>1</v>
      </c>
    </row>
    <row r="338" spans="1:18" ht="12.75">
      <c r="A338" s="118"/>
      <c r="B338" s="130"/>
      <c r="C338" s="122"/>
      <c r="D338" s="126"/>
      <c r="E338" s="126"/>
      <c r="F338" s="126"/>
      <c r="G338" s="126"/>
      <c r="H338" s="127"/>
      <c r="I338" s="128"/>
      <c r="J338" s="126"/>
      <c r="K338" s="126"/>
      <c r="L338" s="126"/>
      <c r="M338" s="127"/>
      <c r="N338" s="128"/>
      <c r="O338" s="126"/>
      <c r="P338" s="126"/>
      <c r="Q338" s="126"/>
      <c r="R338" s="127"/>
    </row>
    <row r="339" spans="1:19" s="9" customFormat="1" ht="12.75">
      <c r="A339" s="118"/>
      <c r="B339" s="63" t="s">
        <v>522</v>
      </c>
      <c r="C339" s="122"/>
      <c r="D339" s="86"/>
      <c r="E339" s="86"/>
      <c r="F339" s="86"/>
      <c r="G339" s="86"/>
      <c r="H339" s="87"/>
      <c r="I339" s="88"/>
      <c r="J339" s="86"/>
      <c r="K339" s="86"/>
      <c r="L339" s="86"/>
      <c r="M339" s="87"/>
      <c r="N339" s="88"/>
      <c r="O339" s="86"/>
      <c r="P339" s="86"/>
      <c r="Q339" s="86"/>
      <c r="R339" s="87"/>
      <c r="S339" s="28"/>
    </row>
    <row r="340" spans="1:19" ht="12.75">
      <c r="A340" s="118" t="s">
        <v>28</v>
      </c>
      <c r="B340" s="121" t="s">
        <v>379</v>
      </c>
      <c r="C340" s="122" t="s">
        <v>380</v>
      </c>
      <c r="D340" s="123">
        <v>0.085</v>
      </c>
      <c r="E340" s="123">
        <v>0.2222</v>
      </c>
      <c r="F340" s="123">
        <v>0.095</v>
      </c>
      <c r="G340" s="123">
        <v>0.07</v>
      </c>
      <c r="H340" s="129">
        <v>0.07</v>
      </c>
      <c r="I340" s="125">
        <v>0.078</v>
      </c>
      <c r="J340" s="123">
        <v>0.206</v>
      </c>
      <c r="K340" s="123">
        <v>0.133</v>
      </c>
      <c r="L340" s="123">
        <v>0.12</v>
      </c>
      <c r="M340" s="129">
        <v>0.055</v>
      </c>
      <c r="N340" s="125">
        <v>0.062</v>
      </c>
      <c r="O340" s="123">
        <v>0.194</v>
      </c>
      <c r="P340" s="123">
        <v>0.071</v>
      </c>
      <c r="Q340" s="123">
        <v>0.029</v>
      </c>
      <c r="R340" s="129">
        <v>0.052</v>
      </c>
      <c r="S340" s="53">
        <f t="shared" si="11"/>
        <v>1</v>
      </c>
    </row>
    <row r="341" spans="1:19" ht="12.75">
      <c r="A341" s="118" t="s">
        <v>28</v>
      </c>
      <c r="B341" s="121" t="s">
        <v>381</v>
      </c>
      <c r="C341" s="122" t="s">
        <v>382</v>
      </c>
      <c r="D341" s="123">
        <v>0.1</v>
      </c>
      <c r="E341" s="123">
        <v>0.19</v>
      </c>
      <c r="F341" s="123">
        <v>0.08</v>
      </c>
      <c r="G341" s="123">
        <v>0.12</v>
      </c>
      <c r="H341" s="129">
        <v>0.08</v>
      </c>
      <c r="I341" s="125">
        <v>0</v>
      </c>
      <c r="J341" s="123">
        <v>0</v>
      </c>
      <c r="K341" s="123">
        <v>0</v>
      </c>
      <c r="L341" s="123">
        <v>0</v>
      </c>
      <c r="M341" s="129">
        <v>0</v>
      </c>
      <c r="N341" s="125">
        <v>0</v>
      </c>
      <c r="O341" s="123">
        <v>0</v>
      </c>
      <c r="P341" s="123">
        <v>0</v>
      </c>
      <c r="Q341" s="123">
        <v>0</v>
      </c>
      <c r="R341" s="129">
        <v>0</v>
      </c>
      <c r="S341" s="53">
        <f t="shared" si="11"/>
        <v>1</v>
      </c>
    </row>
    <row r="342" spans="1:19" ht="12.75">
      <c r="A342" s="118" t="s">
        <v>28</v>
      </c>
      <c r="B342" s="121" t="s">
        <v>383</v>
      </c>
      <c r="C342" s="122" t="s">
        <v>384</v>
      </c>
      <c r="D342" s="123">
        <v>0.05</v>
      </c>
      <c r="E342" s="123">
        <v>0.28</v>
      </c>
      <c r="F342" s="123">
        <v>0.1</v>
      </c>
      <c r="G342" s="123">
        <v>0.07</v>
      </c>
      <c r="H342" s="129">
        <v>0.07</v>
      </c>
      <c r="I342" s="125">
        <v>0.062</v>
      </c>
      <c r="J342" s="123">
        <v>0.2</v>
      </c>
      <c r="K342" s="123">
        <v>0.062</v>
      </c>
      <c r="L342" s="123">
        <v>0.062</v>
      </c>
      <c r="M342" s="129">
        <v>0.062</v>
      </c>
      <c r="N342" s="125">
        <v>0.059</v>
      </c>
      <c r="O342" s="123">
        <v>0.2</v>
      </c>
      <c r="P342" s="123">
        <v>0.059</v>
      </c>
      <c r="Q342" s="123">
        <v>0.059</v>
      </c>
      <c r="R342" s="129">
        <v>0.059</v>
      </c>
      <c r="S342" s="53">
        <f t="shared" si="11"/>
        <v>1</v>
      </c>
    </row>
    <row r="343" spans="1:19" ht="12.75">
      <c r="A343" s="118" t="s">
        <v>28</v>
      </c>
      <c r="B343" s="121" t="s">
        <v>385</v>
      </c>
      <c r="C343" s="122" t="s">
        <v>386</v>
      </c>
      <c r="D343" s="123">
        <v>0.06</v>
      </c>
      <c r="E343" s="123">
        <v>0.25</v>
      </c>
      <c r="F343" s="123">
        <v>0.13</v>
      </c>
      <c r="G343" s="123">
        <v>0.07</v>
      </c>
      <c r="H343" s="129">
        <v>0.07</v>
      </c>
      <c r="I343" s="125">
        <v>0</v>
      </c>
      <c r="J343" s="123">
        <v>0</v>
      </c>
      <c r="K343" s="123">
        <v>0</v>
      </c>
      <c r="L343" s="123">
        <v>0</v>
      </c>
      <c r="M343" s="129">
        <v>0</v>
      </c>
      <c r="N343" s="125">
        <v>0</v>
      </c>
      <c r="O343" s="123">
        <v>0</v>
      </c>
      <c r="P343" s="123">
        <v>0</v>
      </c>
      <c r="Q343" s="123">
        <v>0</v>
      </c>
      <c r="R343" s="129">
        <v>0</v>
      </c>
      <c r="S343" s="53">
        <f t="shared" si="11"/>
        <v>1</v>
      </c>
    </row>
    <row r="344" spans="1:19" ht="12.75">
      <c r="A344" s="118" t="s">
        <v>46</v>
      </c>
      <c r="B344" s="121" t="s">
        <v>664</v>
      </c>
      <c r="C344" s="122" t="s">
        <v>387</v>
      </c>
      <c r="D344" s="123" t="s">
        <v>686</v>
      </c>
      <c r="E344" s="123" t="s">
        <v>686</v>
      </c>
      <c r="F344" s="123" t="s">
        <v>686</v>
      </c>
      <c r="G344" s="123" t="s">
        <v>686</v>
      </c>
      <c r="H344" s="129" t="s">
        <v>686</v>
      </c>
      <c r="I344" s="125" t="s">
        <v>686</v>
      </c>
      <c r="J344" s="123" t="s">
        <v>686</v>
      </c>
      <c r="K344" s="123" t="s">
        <v>686</v>
      </c>
      <c r="L344" s="123" t="s">
        <v>686</v>
      </c>
      <c r="M344" s="129" t="s">
        <v>686</v>
      </c>
      <c r="N344" s="125" t="s">
        <v>686</v>
      </c>
      <c r="O344" s="123" t="s">
        <v>686</v>
      </c>
      <c r="P344" s="123" t="s">
        <v>686</v>
      </c>
      <c r="Q344" s="123" t="s">
        <v>686</v>
      </c>
      <c r="R344" s="129" t="s">
        <v>686</v>
      </c>
      <c r="S344" s="53">
        <f t="shared" si="11"/>
        <v>1</v>
      </c>
    </row>
    <row r="345" spans="1:18" ht="12.75" hidden="1">
      <c r="A345" s="118"/>
      <c r="B345" s="121"/>
      <c r="C345" s="122"/>
      <c r="D345" s="126"/>
      <c r="E345" s="126"/>
      <c r="F345" s="126"/>
      <c r="G345" s="126"/>
      <c r="H345" s="127"/>
      <c r="I345" s="128"/>
      <c r="J345" s="126"/>
      <c r="K345" s="126"/>
      <c r="L345" s="126"/>
      <c r="M345" s="127"/>
      <c r="N345" s="128"/>
      <c r="O345" s="126"/>
      <c r="P345" s="126"/>
      <c r="Q345" s="126"/>
      <c r="R345" s="127"/>
    </row>
    <row r="346" spans="1:19" s="9" customFormat="1" ht="12.75" hidden="1">
      <c r="A346" s="64">
        <f>COUNTIF(A304:A344,"A")+COUNTIF(A304:A344,"b")+COUNTIF(A304:A344,"c")</f>
        <v>32</v>
      </c>
      <c r="B346" s="61" t="s">
        <v>537</v>
      </c>
      <c r="C346" s="122"/>
      <c r="D346" s="89">
        <f>IF(ISERROR(AVERAGE(D305:D308,D311:D317,D320:D328,D331:D337,D340:D344)),0,AVERAGE(D305:D308,D311:D317,D320:D328,D331:D337,D340:D344))</f>
        <v>0.11179999999999998</v>
      </c>
      <c r="E346" s="89">
        <f aca="true" t="shared" si="12" ref="E346:R346">IF(ISERROR(AVERAGE(E305:E308,E311:E317,E320:E328,E331:E337,E340:E344)),0,AVERAGE(E305:E308,E311:E317,E320:E328,E331:E337,E340:E344))</f>
        <v>0.18432857142857142</v>
      </c>
      <c r="F346" s="89">
        <f t="shared" si="12"/>
        <v>0.1019607142857143</v>
      </c>
      <c r="G346" s="89">
        <f t="shared" si="12"/>
        <v>0.08696296296296294</v>
      </c>
      <c r="H346" s="93">
        <f t="shared" si="12"/>
        <v>0.08407142857142856</v>
      </c>
      <c r="I346" s="91">
        <f t="shared" si="12"/>
        <v>0.11799999999999997</v>
      </c>
      <c r="J346" s="89">
        <f t="shared" si="12"/>
        <v>0.13689655172413792</v>
      </c>
      <c r="K346" s="89">
        <f t="shared" si="12"/>
        <v>0.08117241379310344</v>
      </c>
      <c r="L346" s="89">
        <f t="shared" si="12"/>
        <v>0.05775000000000001</v>
      </c>
      <c r="M346" s="93">
        <f t="shared" si="12"/>
        <v>0.09389655172413794</v>
      </c>
      <c r="N346" s="91">
        <f t="shared" si="12"/>
        <v>0.10475862068965516</v>
      </c>
      <c r="O346" s="89">
        <f t="shared" si="12"/>
        <v>0.1383793103448276</v>
      </c>
      <c r="P346" s="89">
        <f t="shared" si="12"/>
        <v>0.07817241379310348</v>
      </c>
      <c r="Q346" s="89">
        <f t="shared" si="12"/>
        <v>0.05396428571428573</v>
      </c>
      <c r="R346" s="93">
        <f t="shared" si="12"/>
        <v>0.07</v>
      </c>
      <c r="S346" s="28"/>
    </row>
    <row r="347" spans="1:226" s="39" customFormat="1" ht="12.75">
      <c r="A347" s="131"/>
      <c r="B347" s="132" t="s">
        <v>545</v>
      </c>
      <c r="C347" s="133">
        <f>COUNTIF(S305:S344,0)</f>
        <v>0</v>
      </c>
      <c r="D347" s="134"/>
      <c r="E347" s="134"/>
      <c r="F347" s="134"/>
      <c r="G347" s="134"/>
      <c r="H347" s="135"/>
      <c r="I347" s="136"/>
      <c r="J347" s="134"/>
      <c r="K347" s="134"/>
      <c r="L347" s="134"/>
      <c r="M347" s="135"/>
      <c r="N347" s="136"/>
      <c r="O347" s="134"/>
      <c r="P347" s="134"/>
      <c r="Q347" s="134"/>
      <c r="R347" s="135"/>
      <c r="S347" s="53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  <c r="CT347" s="36"/>
      <c r="CU347" s="36"/>
      <c r="CV347" s="36"/>
      <c r="CW347" s="36"/>
      <c r="CX347" s="36"/>
      <c r="CY347" s="36"/>
      <c r="CZ347" s="36"/>
      <c r="DA347" s="36"/>
      <c r="DB347" s="36"/>
      <c r="DC347" s="36"/>
      <c r="DD347" s="36"/>
      <c r="DE347" s="36"/>
      <c r="DF347" s="36"/>
      <c r="DG347" s="36"/>
      <c r="DH347" s="36"/>
      <c r="DI347" s="36"/>
      <c r="DJ347" s="36"/>
      <c r="DK347" s="36"/>
      <c r="DL347" s="36"/>
      <c r="DM347" s="36"/>
      <c r="DN347" s="36"/>
      <c r="DO347" s="36"/>
      <c r="DP347" s="36"/>
      <c r="DQ347" s="36"/>
      <c r="DR347" s="36"/>
      <c r="DS347" s="36"/>
      <c r="DT347" s="36"/>
      <c r="DU347" s="36"/>
      <c r="DV347" s="36"/>
      <c r="DW347" s="36"/>
      <c r="DX347" s="36"/>
      <c r="DY347" s="36"/>
      <c r="DZ347" s="36"/>
      <c r="EA347" s="36"/>
      <c r="EB347" s="36"/>
      <c r="EC347" s="36"/>
      <c r="ED347" s="36"/>
      <c r="EE347" s="36"/>
      <c r="EF347" s="36"/>
      <c r="EG347" s="36"/>
      <c r="EH347" s="36"/>
      <c r="EI347" s="36"/>
      <c r="EJ347" s="36"/>
      <c r="EK347" s="36"/>
      <c r="EL347" s="36"/>
      <c r="EM347" s="36"/>
      <c r="EN347" s="36"/>
      <c r="EO347" s="36"/>
      <c r="EP347" s="36"/>
      <c r="EQ347" s="36"/>
      <c r="ER347" s="36"/>
      <c r="ES347" s="36"/>
      <c r="ET347" s="36"/>
      <c r="EU347" s="36"/>
      <c r="EV347" s="36"/>
      <c r="EW347" s="36"/>
      <c r="EX347" s="36"/>
      <c r="EY347" s="36"/>
      <c r="EZ347" s="36"/>
      <c r="FA347" s="36"/>
      <c r="FB347" s="36"/>
      <c r="FC347" s="36"/>
      <c r="FD347" s="36"/>
      <c r="FE347" s="36"/>
      <c r="FF347" s="36"/>
      <c r="FG347" s="36"/>
      <c r="FH347" s="36"/>
      <c r="FI347" s="36"/>
      <c r="FJ347" s="36"/>
      <c r="FK347" s="36"/>
      <c r="FL347" s="36"/>
      <c r="FM347" s="36"/>
      <c r="FN347" s="36"/>
      <c r="FO347" s="36"/>
      <c r="FP347" s="36"/>
      <c r="FQ347" s="36"/>
      <c r="FR347" s="36"/>
      <c r="FS347" s="36"/>
      <c r="FT347" s="36"/>
      <c r="FU347" s="36"/>
      <c r="FV347" s="36"/>
      <c r="FW347" s="36"/>
      <c r="FX347" s="36"/>
      <c r="FY347" s="36"/>
      <c r="FZ347" s="36"/>
      <c r="GA347" s="36"/>
      <c r="GB347" s="36"/>
      <c r="GC347" s="36"/>
      <c r="GD347" s="36"/>
      <c r="GE347" s="36"/>
      <c r="GF347" s="36"/>
      <c r="GG347" s="36"/>
      <c r="GH347" s="36"/>
      <c r="GI347" s="36"/>
      <c r="GJ347" s="36"/>
      <c r="GK347" s="36"/>
      <c r="GL347" s="36"/>
      <c r="GM347" s="36"/>
      <c r="GN347" s="36"/>
      <c r="GO347" s="36"/>
      <c r="GP347" s="36"/>
      <c r="GQ347" s="36"/>
      <c r="GR347" s="36"/>
      <c r="GS347" s="36"/>
      <c r="GT347" s="36"/>
      <c r="GU347" s="36"/>
      <c r="GV347" s="36"/>
      <c r="GW347" s="36"/>
      <c r="GX347" s="36"/>
      <c r="GY347" s="36"/>
      <c r="GZ347" s="36"/>
      <c r="HA347" s="36"/>
      <c r="HB347" s="36"/>
      <c r="HC347" s="36"/>
      <c r="HD347" s="36"/>
      <c r="HE347" s="36"/>
      <c r="HF347" s="36"/>
      <c r="HG347" s="36"/>
      <c r="HH347" s="36"/>
      <c r="HI347" s="36"/>
      <c r="HJ347" s="36"/>
      <c r="HK347" s="36"/>
      <c r="HL347" s="36"/>
      <c r="HM347" s="36"/>
      <c r="HN347" s="36"/>
      <c r="HO347" s="36"/>
      <c r="HP347" s="36"/>
      <c r="HQ347" s="36"/>
      <c r="HR347" s="36"/>
    </row>
    <row r="348" spans="1:18" ht="12.75">
      <c r="A348" s="153"/>
      <c r="B348" s="139"/>
      <c r="C348" s="140"/>
      <c r="D348" s="126"/>
      <c r="E348" s="126"/>
      <c r="F348" s="126"/>
      <c r="G348" s="126"/>
      <c r="H348" s="127"/>
      <c r="I348" s="128"/>
      <c r="J348" s="126"/>
      <c r="K348" s="126"/>
      <c r="L348" s="126"/>
      <c r="M348" s="127"/>
      <c r="N348" s="128"/>
      <c r="O348" s="126"/>
      <c r="P348" s="126"/>
      <c r="Q348" s="126"/>
      <c r="R348" s="127"/>
    </row>
    <row r="349" spans="1:19" s="9" customFormat="1" ht="12.75">
      <c r="A349" s="118"/>
      <c r="B349" s="61" t="s">
        <v>388</v>
      </c>
      <c r="C349" s="76"/>
      <c r="D349" s="126"/>
      <c r="E349" s="126"/>
      <c r="F349" s="126"/>
      <c r="G349" s="126"/>
      <c r="H349" s="127"/>
      <c r="I349" s="128"/>
      <c r="J349" s="126"/>
      <c r="K349" s="126"/>
      <c r="L349" s="126"/>
      <c r="M349" s="127"/>
      <c r="N349" s="128"/>
      <c r="O349" s="126"/>
      <c r="P349" s="126"/>
      <c r="Q349" s="126"/>
      <c r="R349" s="127"/>
      <c r="S349" s="28"/>
    </row>
    <row r="350" spans="1:18" ht="12.75">
      <c r="A350" s="118"/>
      <c r="B350" s="61"/>
      <c r="C350" s="76"/>
      <c r="D350" s="126"/>
      <c r="E350" s="126"/>
      <c r="F350" s="126"/>
      <c r="G350" s="126"/>
      <c r="H350" s="127"/>
      <c r="I350" s="128"/>
      <c r="J350" s="126"/>
      <c r="K350" s="126"/>
      <c r="L350" s="126"/>
      <c r="M350" s="127"/>
      <c r="N350" s="128"/>
      <c r="O350" s="126"/>
      <c r="P350" s="126"/>
      <c r="Q350" s="126"/>
      <c r="R350" s="127"/>
    </row>
    <row r="351" spans="1:19" s="35" customFormat="1" ht="12.75">
      <c r="A351" s="31"/>
      <c r="B351" s="63" t="s">
        <v>523</v>
      </c>
      <c r="C351" s="79"/>
      <c r="D351" s="86"/>
      <c r="E351" s="86"/>
      <c r="F351" s="86"/>
      <c r="G351" s="86"/>
      <c r="H351" s="87"/>
      <c r="I351" s="88"/>
      <c r="J351" s="86"/>
      <c r="K351" s="86"/>
      <c r="L351" s="86"/>
      <c r="M351" s="87"/>
      <c r="N351" s="88"/>
      <c r="O351" s="86"/>
      <c r="P351" s="86"/>
      <c r="Q351" s="86"/>
      <c r="R351" s="87"/>
      <c r="S351" s="34"/>
    </row>
    <row r="352" spans="1:19" ht="12.75">
      <c r="A352" s="118" t="s">
        <v>28</v>
      </c>
      <c r="B352" s="121" t="s">
        <v>389</v>
      </c>
      <c r="C352" s="122" t="s">
        <v>390</v>
      </c>
      <c r="D352" s="126"/>
      <c r="E352" s="126"/>
      <c r="F352" s="126"/>
      <c r="G352" s="126"/>
      <c r="H352" s="127"/>
      <c r="I352" s="128"/>
      <c r="J352" s="126"/>
      <c r="K352" s="126"/>
      <c r="L352" s="126"/>
      <c r="M352" s="127"/>
      <c r="N352" s="128"/>
      <c r="O352" s="126"/>
      <c r="P352" s="126"/>
      <c r="Q352" s="126"/>
      <c r="R352" s="127"/>
      <c r="S352" s="53">
        <f t="shared" si="11"/>
        <v>0</v>
      </c>
    </row>
    <row r="353" spans="1:19" ht="12.75">
      <c r="A353" s="118" t="s">
        <v>28</v>
      </c>
      <c r="B353" s="121" t="s">
        <v>391</v>
      </c>
      <c r="C353" s="122" t="s">
        <v>392</v>
      </c>
      <c r="D353" s="123">
        <v>0.06</v>
      </c>
      <c r="E353" s="123">
        <v>-0.17</v>
      </c>
      <c r="F353" s="123">
        <v>0</v>
      </c>
      <c r="G353" s="123">
        <v>0</v>
      </c>
      <c r="H353" s="129">
        <v>0</v>
      </c>
      <c r="I353" s="125">
        <v>0</v>
      </c>
      <c r="J353" s="123">
        <v>0</v>
      </c>
      <c r="K353" s="123">
        <v>0</v>
      </c>
      <c r="L353" s="123">
        <v>0</v>
      </c>
      <c r="M353" s="129">
        <v>0</v>
      </c>
      <c r="N353" s="125">
        <v>0</v>
      </c>
      <c r="O353" s="123">
        <v>0</v>
      </c>
      <c r="P353" s="123">
        <v>0</v>
      </c>
      <c r="Q353" s="123">
        <v>0</v>
      </c>
      <c r="R353" s="129">
        <v>0</v>
      </c>
      <c r="S353" s="53">
        <f t="shared" si="11"/>
        <v>1</v>
      </c>
    </row>
    <row r="354" spans="1:19" ht="12.75">
      <c r="A354" s="118" t="s">
        <v>28</v>
      </c>
      <c r="B354" s="121" t="s">
        <v>393</v>
      </c>
      <c r="C354" s="122" t="s">
        <v>394</v>
      </c>
      <c r="D354" s="123">
        <v>0</v>
      </c>
      <c r="E354" s="123">
        <v>-0.06</v>
      </c>
      <c r="F354" s="123">
        <v>0.02</v>
      </c>
      <c r="G354" s="123">
        <v>0.12</v>
      </c>
      <c r="H354" s="129">
        <v>0.12</v>
      </c>
      <c r="I354" s="125">
        <v>0</v>
      </c>
      <c r="J354" s="123">
        <v>0</v>
      </c>
      <c r="K354" s="123">
        <v>0</v>
      </c>
      <c r="L354" s="123">
        <v>0</v>
      </c>
      <c r="M354" s="129">
        <v>0</v>
      </c>
      <c r="N354" s="125">
        <v>0</v>
      </c>
      <c r="O354" s="123">
        <v>0</v>
      </c>
      <c r="P354" s="123">
        <v>0</v>
      </c>
      <c r="Q354" s="123">
        <v>0</v>
      </c>
      <c r="R354" s="129">
        <v>0</v>
      </c>
      <c r="S354" s="53">
        <f t="shared" si="11"/>
        <v>1</v>
      </c>
    </row>
    <row r="355" spans="1:19" ht="12.75">
      <c r="A355" s="118" t="s">
        <v>28</v>
      </c>
      <c r="B355" s="121" t="s">
        <v>395</v>
      </c>
      <c r="C355" s="122" t="s">
        <v>396</v>
      </c>
      <c r="D355" s="123">
        <v>0.02</v>
      </c>
      <c r="E355" s="123">
        <v>0.109</v>
      </c>
      <c r="F355" s="123">
        <v>0.015</v>
      </c>
      <c r="G355" s="123">
        <v>0.015</v>
      </c>
      <c r="H355" s="129">
        <v>0.015</v>
      </c>
      <c r="I355" s="125">
        <v>0</v>
      </c>
      <c r="J355" s="123">
        <v>0</v>
      </c>
      <c r="K355" s="123">
        <v>0</v>
      </c>
      <c r="L355" s="123">
        <v>0</v>
      </c>
      <c r="M355" s="129">
        <v>0</v>
      </c>
      <c r="N355" s="125">
        <v>0</v>
      </c>
      <c r="O355" s="123">
        <v>0</v>
      </c>
      <c r="P355" s="123">
        <v>0</v>
      </c>
      <c r="Q355" s="123">
        <v>0</v>
      </c>
      <c r="R355" s="129">
        <v>0</v>
      </c>
      <c r="S355" s="53">
        <f t="shared" si="11"/>
        <v>1</v>
      </c>
    </row>
    <row r="356" spans="1:19" ht="12.75">
      <c r="A356" s="118" t="s">
        <v>28</v>
      </c>
      <c r="B356" s="121" t="s">
        <v>397</v>
      </c>
      <c r="C356" s="122" t="s">
        <v>398</v>
      </c>
      <c r="D356" s="123">
        <v>0.0667</v>
      </c>
      <c r="E356" s="123">
        <v>0</v>
      </c>
      <c r="F356" s="123">
        <v>0.0043</v>
      </c>
      <c r="G356" s="123">
        <v>0.7358</v>
      </c>
      <c r="H356" s="129">
        <v>0.0048</v>
      </c>
      <c r="I356" s="125">
        <v>0</v>
      </c>
      <c r="J356" s="123">
        <v>0</v>
      </c>
      <c r="K356" s="123">
        <v>0</v>
      </c>
      <c r="L356" s="123">
        <v>0</v>
      </c>
      <c r="M356" s="129">
        <v>0</v>
      </c>
      <c r="N356" s="125">
        <v>0</v>
      </c>
      <c r="O356" s="123">
        <v>0</v>
      </c>
      <c r="P356" s="123">
        <v>0</v>
      </c>
      <c r="Q356" s="123">
        <v>0</v>
      </c>
      <c r="R356" s="129">
        <v>0</v>
      </c>
      <c r="S356" s="53">
        <f t="shared" si="11"/>
        <v>1</v>
      </c>
    </row>
    <row r="357" spans="1:19" ht="12.75">
      <c r="A357" s="118" t="s">
        <v>46</v>
      </c>
      <c r="B357" s="121" t="s">
        <v>665</v>
      </c>
      <c r="C357" s="122" t="s">
        <v>399</v>
      </c>
      <c r="D357" s="126" t="s">
        <v>686</v>
      </c>
      <c r="E357" s="126" t="s">
        <v>686</v>
      </c>
      <c r="F357" s="126" t="s">
        <v>686</v>
      </c>
      <c r="G357" s="126" t="s">
        <v>686</v>
      </c>
      <c r="H357" s="127" t="s">
        <v>686</v>
      </c>
      <c r="I357" s="128" t="s">
        <v>686</v>
      </c>
      <c r="J357" s="126" t="s">
        <v>686</v>
      </c>
      <c r="K357" s="126" t="s">
        <v>686</v>
      </c>
      <c r="L357" s="126" t="s">
        <v>686</v>
      </c>
      <c r="M357" s="127" t="s">
        <v>686</v>
      </c>
      <c r="N357" s="128" t="s">
        <v>686</v>
      </c>
      <c r="O357" s="126" t="s">
        <v>686</v>
      </c>
      <c r="P357" s="126" t="s">
        <v>686</v>
      </c>
      <c r="Q357" s="126" t="s">
        <v>686</v>
      </c>
      <c r="R357" s="127" t="s">
        <v>686</v>
      </c>
      <c r="S357" s="53">
        <f t="shared" si="11"/>
        <v>1</v>
      </c>
    </row>
    <row r="358" spans="1:18" ht="12.75">
      <c r="A358" s="118"/>
      <c r="B358" s="130"/>
      <c r="C358" s="122"/>
      <c r="D358" s="126"/>
      <c r="E358" s="126"/>
      <c r="F358" s="126"/>
      <c r="G358" s="126"/>
      <c r="H358" s="127"/>
      <c r="I358" s="128"/>
      <c r="J358" s="126"/>
      <c r="K358" s="126"/>
      <c r="L358" s="126"/>
      <c r="M358" s="127"/>
      <c r="N358" s="128"/>
      <c r="O358" s="126"/>
      <c r="P358" s="126"/>
      <c r="Q358" s="126"/>
      <c r="R358" s="127"/>
    </row>
    <row r="359" spans="1:19" s="35" customFormat="1" ht="12.75">
      <c r="A359" s="31"/>
      <c r="B359" s="63" t="s">
        <v>680</v>
      </c>
      <c r="C359" s="79"/>
      <c r="D359" s="86"/>
      <c r="E359" s="86"/>
      <c r="F359" s="86"/>
      <c r="G359" s="86"/>
      <c r="H359" s="87"/>
      <c r="I359" s="88"/>
      <c r="J359" s="86"/>
      <c r="K359" s="86"/>
      <c r="L359" s="86"/>
      <c r="M359" s="87"/>
      <c r="N359" s="88"/>
      <c r="O359" s="86"/>
      <c r="P359" s="86"/>
      <c r="Q359" s="86"/>
      <c r="R359" s="87"/>
      <c r="S359" s="34"/>
    </row>
    <row r="360" spans="1:19" ht="12.75">
      <c r="A360" s="118" t="s">
        <v>28</v>
      </c>
      <c r="B360" s="121" t="s">
        <v>400</v>
      </c>
      <c r="C360" s="122" t="s">
        <v>401</v>
      </c>
      <c r="D360" s="123">
        <v>0.2</v>
      </c>
      <c r="E360" s="123" t="s">
        <v>686</v>
      </c>
      <c r="F360" s="123" t="s">
        <v>686</v>
      </c>
      <c r="G360" s="123" t="s">
        <v>686</v>
      </c>
      <c r="H360" s="129" t="s">
        <v>686</v>
      </c>
      <c r="I360" s="125" t="s">
        <v>686</v>
      </c>
      <c r="J360" s="123" t="s">
        <v>686</v>
      </c>
      <c r="K360" s="123" t="s">
        <v>686</v>
      </c>
      <c r="L360" s="123" t="s">
        <v>686</v>
      </c>
      <c r="M360" s="129" t="s">
        <v>686</v>
      </c>
      <c r="N360" s="125" t="s">
        <v>686</v>
      </c>
      <c r="O360" s="123" t="s">
        <v>686</v>
      </c>
      <c r="P360" s="123" t="s">
        <v>686</v>
      </c>
      <c r="Q360" s="123" t="s">
        <v>686</v>
      </c>
      <c r="R360" s="129" t="s">
        <v>686</v>
      </c>
      <c r="S360" s="53">
        <f t="shared" si="11"/>
        <v>1</v>
      </c>
    </row>
    <row r="361" spans="1:19" ht="12.75">
      <c r="A361" s="118" t="s">
        <v>28</v>
      </c>
      <c r="B361" s="121" t="s">
        <v>402</v>
      </c>
      <c r="C361" s="122" t="s">
        <v>403</v>
      </c>
      <c r="D361" s="123">
        <v>0.08</v>
      </c>
      <c r="E361" s="123">
        <v>0.19</v>
      </c>
      <c r="F361" s="123">
        <v>0.08</v>
      </c>
      <c r="G361" s="123">
        <v>0.08</v>
      </c>
      <c r="H361" s="129">
        <v>0.08</v>
      </c>
      <c r="I361" s="125">
        <v>0.08</v>
      </c>
      <c r="J361" s="123">
        <v>0.19</v>
      </c>
      <c r="K361" s="123">
        <v>0.08</v>
      </c>
      <c r="L361" s="123">
        <v>0.08</v>
      </c>
      <c r="M361" s="129">
        <v>0.08</v>
      </c>
      <c r="N361" s="125">
        <v>0.08</v>
      </c>
      <c r="O361" s="123">
        <v>0.19</v>
      </c>
      <c r="P361" s="123">
        <v>0.08</v>
      </c>
      <c r="Q361" s="123">
        <v>0.08</v>
      </c>
      <c r="R361" s="129">
        <v>0.08</v>
      </c>
      <c r="S361" s="53">
        <f t="shared" si="11"/>
        <v>1</v>
      </c>
    </row>
    <row r="362" spans="1:19" ht="12.75">
      <c r="A362" s="118" t="s">
        <v>28</v>
      </c>
      <c r="B362" s="121" t="s">
        <v>404</v>
      </c>
      <c r="C362" s="122" t="s">
        <v>405</v>
      </c>
      <c r="D362" s="123">
        <v>0</v>
      </c>
      <c r="E362" s="123">
        <v>0</v>
      </c>
      <c r="F362" s="123">
        <v>0.17</v>
      </c>
      <c r="G362" s="123">
        <v>0.06</v>
      </c>
      <c r="H362" s="129">
        <v>0.06</v>
      </c>
      <c r="I362" s="125">
        <v>0</v>
      </c>
      <c r="J362" s="123">
        <v>0</v>
      </c>
      <c r="K362" s="123">
        <v>0.07</v>
      </c>
      <c r="L362" s="123">
        <v>0.17</v>
      </c>
      <c r="M362" s="129">
        <v>0.06</v>
      </c>
      <c r="N362" s="125">
        <v>0</v>
      </c>
      <c r="O362" s="123">
        <v>0</v>
      </c>
      <c r="P362" s="123">
        <v>0.06</v>
      </c>
      <c r="Q362" s="123">
        <v>0.06</v>
      </c>
      <c r="R362" s="129">
        <v>0.06</v>
      </c>
      <c r="S362" s="53">
        <f t="shared" si="11"/>
        <v>1</v>
      </c>
    </row>
    <row r="363" spans="1:19" ht="12.75">
      <c r="A363" s="118" t="s">
        <v>28</v>
      </c>
      <c r="B363" s="121" t="s">
        <v>406</v>
      </c>
      <c r="C363" s="122" t="s">
        <v>407</v>
      </c>
      <c r="D363" s="123">
        <v>0.15</v>
      </c>
      <c r="E363" s="123">
        <v>0.258</v>
      </c>
      <c r="F363" s="123">
        <v>0.3</v>
      </c>
      <c r="G363" s="123">
        <v>0.1</v>
      </c>
      <c r="H363" s="129">
        <v>0.1</v>
      </c>
      <c r="I363" s="125">
        <v>0.15</v>
      </c>
      <c r="J363" s="123">
        <v>0.258</v>
      </c>
      <c r="K363" s="123">
        <v>0.3</v>
      </c>
      <c r="L363" s="123">
        <v>0.1</v>
      </c>
      <c r="M363" s="129">
        <v>0.1</v>
      </c>
      <c r="N363" s="125">
        <v>0.15</v>
      </c>
      <c r="O363" s="123">
        <v>0.258</v>
      </c>
      <c r="P363" s="123">
        <v>0.3</v>
      </c>
      <c r="Q363" s="123">
        <v>0.1</v>
      </c>
      <c r="R363" s="129">
        <v>0.1</v>
      </c>
      <c r="S363" s="53">
        <f t="shared" si="11"/>
        <v>1</v>
      </c>
    </row>
    <row r="364" spans="1:19" ht="12.75">
      <c r="A364" s="118" t="s">
        <v>28</v>
      </c>
      <c r="B364" s="121" t="s">
        <v>408</v>
      </c>
      <c r="C364" s="122" t="s">
        <v>409</v>
      </c>
      <c r="D364" s="123">
        <v>0.06</v>
      </c>
      <c r="E364" s="123">
        <v>0.25</v>
      </c>
      <c r="F364" s="123">
        <v>0.06</v>
      </c>
      <c r="G364" s="123">
        <v>0.06</v>
      </c>
      <c r="H364" s="129">
        <v>0.06</v>
      </c>
      <c r="I364" s="125">
        <v>0.06</v>
      </c>
      <c r="J364" s="123">
        <v>0.25</v>
      </c>
      <c r="K364" s="123">
        <v>0.06</v>
      </c>
      <c r="L364" s="123">
        <v>0.06</v>
      </c>
      <c r="M364" s="129">
        <v>0.06</v>
      </c>
      <c r="N364" s="125">
        <v>0.06</v>
      </c>
      <c r="O364" s="123">
        <v>0.25</v>
      </c>
      <c r="P364" s="123">
        <v>0.06</v>
      </c>
      <c r="Q364" s="123">
        <v>0.06</v>
      </c>
      <c r="R364" s="129">
        <v>0.06</v>
      </c>
      <c r="S364" s="53">
        <f t="shared" si="11"/>
        <v>1</v>
      </c>
    </row>
    <row r="365" spans="1:19" ht="12.75">
      <c r="A365" s="118" t="s">
        <v>46</v>
      </c>
      <c r="B365" s="121" t="s">
        <v>666</v>
      </c>
      <c r="C365" s="122" t="s">
        <v>410</v>
      </c>
      <c r="D365" s="126" t="s">
        <v>686</v>
      </c>
      <c r="E365" s="126" t="s">
        <v>686</v>
      </c>
      <c r="F365" s="126" t="s">
        <v>686</v>
      </c>
      <c r="G365" s="126" t="s">
        <v>686</v>
      </c>
      <c r="H365" s="127" t="s">
        <v>686</v>
      </c>
      <c r="I365" s="128" t="s">
        <v>686</v>
      </c>
      <c r="J365" s="126" t="s">
        <v>686</v>
      </c>
      <c r="K365" s="126" t="s">
        <v>686</v>
      </c>
      <c r="L365" s="126" t="s">
        <v>686</v>
      </c>
      <c r="M365" s="127" t="s">
        <v>686</v>
      </c>
      <c r="N365" s="128" t="s">
        <v>686</v>
      </c>
      <c r="O365" s="126" t="s">
        <v>686</v>
      </c>
      <c r="P365" s="126" t="s">
        <v>686</v>
      </c>
      <c r="Q365" s="126" t="s">
        <v>686</v>
      </c>
      <c r="R365" s="127" t="s">
        <v>686</v>
      </c>
      <c r="S365" s="53">
        <f t="shared" si="11"/>
        <v>1</v>
      </c>
    </row>
    <row r="366" spans="1:18" ht="12.75">
      <c r="A366" s="118"/>
      <c r="B366" s="121"/>
      <c r="C366" s="122"/>
      <c r="D366" s="126"/>
      <c r="E366" s="126"/>
      <c r="F366" s="126"/>
      <c r="G366" s="126"/>
      <c r="H366" s="127"/>
      <c r="I366" s="128"/>
      <c r="J366" s="126"/>
      <c r="K366" s="126"/>
      <c r="L366" s="126"/>
      <c r="M366" s="127"/>
      <c r="N366" s="128"/>
      <c r="O366" s="126"/>
      <c r="P366" s="126"/>
      <c r="Q366" s="126"/>
      <c r="R366" s="127"/>
    </row>
    <row r="367" spans="1:19" s="35" customFormat="1" ht="15.75" customHeight="1">
      <c r="A367" s="31"/>
      <c r="B367" s="63" t="s">
        <v>679</v>
      </c>
      <c r="C367" s="79"/>
      <c r="D367" s="86"/>
      <c r="E367" s="86"/>
      <c r="F367" s="86"/>
      <c r="G367" s="86"/>
      <c r="H367" s="87"/>
      <c r="I367" s="88"/>
      <c r="J367" s="86"/>
      <c r="K367" s="86"/>
      <c r="L367" s="86"/>
      <c r="M367" s="87"/>
      <c r="N367" s="88"/>
      <c r="O367" s="86"/>
      <c r="P367" s="86"/>
      <c r="Q367" s="86"/>
      <c r="R367" s="87"/>
      <c r="S367" s="34"/>
    </row>
    <row r="368" spans="1:19" ht="12.75">
      <c r="A368" s="118" t="s">
        <v>28</v>
      </c>
      <c r="B368" s="121" t="s">
        <v>411</v>
      </c>
      <c r="C368" s="122" t="s">
        <v>412</v>
      </c>
      <c r="D368" s="126" t="s">
        <v>686</v>
      </c>
      <c r="E368" s="126" t="s">
        <v>686</v>
      </c>
      <c r="F368" s="126" t="s">
        <v>686</v>
      </c>
      <c r="G368" s="126" t="s">
        <v>686</v>
      </c>
      <c r="H368" s="127" t="s">
        <v>686</v>
      </c>
      <c r="I368" s="128" t="s">
        <v>686</v>
      </c>
      <c r="J368" s="126" t="s">
        <v>686</v>
      </c>
      <c r="K368" s="126" t="s">
        <v>686</v>
      </c>
      <c r="L368" s="126" t="s">
        <v>686</v>
      </c>
      <c r="M368" s="127" t="s">
        <v>686</v>
      </c>
      <c r="N368" s="128" t="s">
        <v>686</v>
      </c>
      <c r="O368" s="126" t="s">
        <v>686</v>
      </c>
      <c r="P368" s="126" t="s">
        <v>686</v>
      </c>
      <c r="Q368" s="126" t="s">
        <v>686</v>
      </c>
      <c r="R368" s="127" t="s">
        <v>686</v>
      </c>
      <c r="S368" s="53">
        <f t="shared" si="11"/>
        <v>1</v>
      </c>
    </row>
    <row r="369" spans="1:19" ht="12.75">
      <c r="A369" s="118" t="s">
        <v>28</v>
      </c>
      <c r="B369" s="121" t="s">
        <v>667</v>
      </c>
      <c r="C369" s="122" t="s">
        <v>413</v>
      </c>
      <c r="D369" s="123">
        <v>0.06</v>
      </c>
      <c r="E369" s="123">
        <v>0.289</v>
      </c>
      <c r="F369" s="123">
        <v>0.1</v>
      </c>
      <c r="G369" s="123">
        <v>0</v>
      </c>
      <c r="H369" s="129">
        <v>0.06</v>
      </c>
      <c r="I369" s="125">
        <v>0</v>
      </c>
      <c r="J369" s="123">
        <v>0</v>
      </c>
      <c r="K369" s="123">
        <v>0</v>
      </c>
      <c r="L369" s="123">
        <v>0</v>
      </c>
      <c r="M369" s="129">
        <v>0</v>
      </c>
      <c r="N369" s="125">
        <v>0</v>
      </c>
      <c r="O369" s="123">
        <v>0</v>
      </c>
      <c r="P369" s="123">
        <v>0</v>
      </c>
      <c r="Q369" s="123">
        <v>0</v>
      </c>
      <c r="R369" s="129">
        <v>0</v>
      </c>
      <c r="S369" s="53">
        <f t="shared" si="11"/>
        <v>1</v>
      </c>
    </row>
    <row r="370" spans="1:19" ht="12.75">
      <c r="A370" s="118" t="s">
        <v>28</v>
      </c>
      <c r="B370" s="121" t="s">
        <v>414</v>
      </c>
      <c r="C370" s="122" t="s">
        <v>415</v>
      </c>
      <c r="D370" s="123">
        <v>0.043</v>
      </c>
      <c r="E370" s="123">
        <v>0.07</v>
      </c>
      <c r="F370" s="123">
        <v>0</v>
      </c>
      <c r="G370" s="123">
        <v>0.043</v>
      </c>
      <c r="H370" s="129">
        <v>0.043</v>
      </c>
      <c r="I370" s="125"/>
      <c r="J370" s="123"/>
      <c r="K370" s="123"/>
      <c r="L370" s="123"/>
      <c r="M370" s="129"/>
      <c r="N370" s="125"/>
      <c r="O370" s="123"/>
      <c r="P370" s="123"/>
      <c r="Q370" s="123"/>
      <c r="R370" s="129"/>
      <c r="S370" s="53">
        <f t="shared" si="11"/>
        <v>1</v>
      </c>
    </row>
    <row r="371" spans="1:19" ht="12.75">
      <c r="A371" s="118" t="s">
        <v>28</v>
      </c>
      <c r="B371" s="121" t="s">
        <v>416</v>
      </c>
      <c r="C371" s="122" t="s">
        <v>417</v>
      </c>
      <c r="D371" s="123">
        <v>0</v>
      </c>
      <c r="E371" s="123">
        <v>0.15</v>
      </c>
      <c r="F371" s="123">
        <v>0.06</v>
      </c>
      <c r="G371" s="123">
        <v>0.06</v>
      </c>
      <c r="H371" s="129">
        <v>0.06</v>
      </c>
      <c r="I371" s="125">
        <v>0.062</v>
      </c>
      <c r="J371" s="123">
        <v>0.18</v>
      </c>
      <c r="K371" s="123">
        <v>0.062</v>
      </c>
      <c r="L371" s="123">
        <v>0.062</v>
      </c>
      <c r="M371" s="129">
        <v>0.062</v>
      </c>
      <c r="N371" s="125">
        <v>0.059</v>
      </c>
      <c r="O371" s="123">
        <v>0.059</v>
      </c>
      <c r="P371" s="123">
        <v>0.059</v>
      </c>
      <c r="Q371" s="123">
        <v>0.059</v>
      </c>
      <c r="R371" s="129">
        <v>0.059</v>
      </c>
      <c r="S371" s="53">
        <f t="shared" si="11"/>
        <v>1</v>
      </c>
    </row>
    <row r="372" spans="1:19" ht="12.75">
      <c r="A372" s="118" t="s">
        <v>28</v>
      </c>
      <c r="B372" s="121" t="s">
        <v>418</v>
      </c>
      <c r="C372" s="122" t="s">
        <v>419</v>
      </c>
      <c r="D372" s="126" t="s">
        <v>686</v>
      </c>
      <c r="E372" s="126" t="s">
        <v>686</v>
      </c>
      <c r="F372" s="126" t="s">
        <v>686</v>
      </c>
      <c r="G372" s="126" t="s">
        <v>686</v>
      </c>
      <c r="H372" s="127" t="s">
        <v>686</v>
      </c>
      <c r="I372" s="128" t="s">
        <v>686</v>
      </c>
      <c r="J372" s="126" t="s">
        <v>686</v>
      </c>
      <c r="K372" s="126" t="s">
        <v>686</v>
      </c>
      <c r="L372" s="126" t="s">
        <v>686</v>
      </c>
      <c r="M372" s="127" t="s">
        <v>686</v>
      </c>
      <c r="N372" s="128" t="s">
        <v>686</v>
      </c>
      <c r="O372" s="126" t="s">
        <v>686</v>
      </c>
      <c r="P372" s="126" t="s">
        <v>686</v>
      </c>
      <c r="Q372" s="126" t="s">
        <v>686</v>
      </c>
      <c r="R372" s="127" t="s">
        <v>686</v>
      </c>
      <c r="S372" s="53">
        <f t="shared" si="11"/>
        <v>1</v>
      </c>
    </row>
    <row r="373" spans="1:19" ht="12.75">
      <c r="A373" s="118" t="s">
        <v>28</v>
      </c>
      <c r="B373" s="121" t="s">
        <v>420</v>
      </c>
      <c r="C373" s="122" t="s">
        <v>421</v>
      </c>
      <c r="D373" s="123">
        <v>0.1</v>
      </c>
      <c r="E373" s="123">
        <v>0.27</v>
      </c>
      <c r="F373" s="123">
        <v>0.11</v>
      </c>
      <c r="G373" s="123">
        <v>0.11</v>
      </c>
      <c r="H373" s="129">
        <v>0.095</v>
      </c>
      <c r="I373" s="125">
        <v>0</v>
      </c>
      <c r="J373" s="123">
        <v>0</v>
      </c>
      <c r="K373" s="123">
        <v>0</v>
      </c>
      <c r="L373" s="123">
        <v>0</v>
      </c>
      <c r="M373" s="129">
        <v>0</v>
      </c>
      <c r="N373" s="125">
        <v>0</v>
      </c>
      <c r="O373" s="123">
        <v>0</v>
      </c>
      <c r="P373" s="123">
        <v>0</v>
      </c>
      <c r="Q373" s="123">
        <v>0</v>
      </c>
      <c r="R373" s="129">
        <v>0</v>
      </c>
      <c r="S373" s="53">
        <f t="shared" si="11"/>
        <v>1</v>
      </c>
    </row>
    <row r="374" spans="1:19" ht="12.75">
      <c r="A374" s="118" t="s">
        <v>46</v>
      </c>
      <c r="B374" s="121" t="s">
        <v>668</v>
      </c>
      <c r="C374" s="122" t="s">
        <v>422</v>
      </c>
      <c r="D374" s="126" t="s">
        <v>686</v>
      </c>
      <c r="E374" s="126" t="s">
        <v>686</v>
      </c>
      <c r="F374" s="126" t="s">
        <v>686</v>
      </c>
      <c r="G374" s="126" t="s">
        <v>686</v>
      </c>
      <c r="H374" s="127" t="s">
        <v>686</v>
      </c>
      <c r="I374" s="128" t="s">
        <v>686</v>
      </c>
      <c r="J374" s="126" t="s">
        <v>686</v>
      </c>
      <c r="K374" s="126" t="s">
        <v>686</v>
      </c>
      <c r="L374" s="126" t="s">
        <v>686</v>
      </c>
      <c r="M374" s="127" t="s">
        <v>686</v>
      </c>
      <c r="N374" s="128" t="s">
        <v>686</v>
      </c>
      <c r="O374" s="126" t="s">
        <v>686</v>
      </c>
      <c r="P374" s="126" t="s">
        <v>686</v>
      </c>
      <c r="Q374" s="126" t="s">
        <v>686</v>
      </c>
      <c r="R374" s="127" t="s">
        <v>686</v>
      </c>
      <c r="S374" s="53">
        <f t="shared" si="11"/>
        <v>1</v>
      </c>
    </row>
    <row r="375" spans="1:18" ht="12.75">
      <c r="A375" s="118"/>
      <c r="B375" s="130"/>
      <c r="C375" s="122"/>
      <c r="D375" s="126"/>
      <c r="E375" s="126"/>
      <c r="F375" s="126"/>
      <c r="G375" s="126"/>
      <c r="H375" s="127"/>
      <c r="I375" s="128"/>
      <c r="J375" s="126"/>
      <c r="K375" s="126"/>
      <c r="L375" s="126"/>
      <c r="M375" s="127"/>
      <c r="N375" s="128"/>
      <c r="O375" s="126"/>
      <c r="P375" s="126"/>
      <c r="Q375" s="126"/>
      <c r="R375" s="127"/>
    </row>
    <row r="376" spans="1:19" s="35" customFormat="1" ht="12.75">
      <c r="A376" s="31"/>
      <c r="B376" s="63" t="s">
        <v>678</v>
      </c>
      <c r="C376" s="79"/>
      <c r="D376" s="86"/>
      <c r="E376" s="86"/>
      <c r="F376" s="86"/>
      <c r="G376" s="86"/>
      <c r="H376" s="87"/>
      <c r="I376" s="88"/>
      <c r="J376" s="86"/>
      <c r="K376" s="86"/>
      <c r="L376" s="86"/>
      <c r="M376" s="87"/>
      <c r="N376" s="88"/>
      <c r="O376" s="86"/>
      <c r="P376" s="86"/>
      <c r="Q376" s="86"/>
      <c r="R376" s="87"/>
      <c r="S376" s="34"/>
    </row>
    <row r="377" spans="1:19" ht="12.75">
      <c r="A377" s="118" t="s">
        <v>28</v>
      </c>
      <c r="B377" s="121" t="s">
        <v>423</v>
      </c>
      <c r="C377" s="122" t="s">
        <v>424</v>
      </c>
      <c r="D377" s="123">
        <v>0</v>
      </c>
      <c r="E377" s="123">
        <v>0</v>
      </c>
      <c r="F377" s="123">
        <v>0</v>
      </c>
      <c r="G377" s="123">
        <v>0</v>
      </c>
      <c r="H377" s="129">
        <v>0</v>
      </c>
      <c r="I377" s="125">
        <v>0.08</v>
      </c>
      <c r="J377" s="123">
        <v>0.077</v>
      </c>
      <c r="K377" s="123">
        <v>0.037</v>
      </c>
      <c r="L377" s="123">
        <v>0.1</v>
      </c>
      <c r="M377" s="129">
        <v>0.062</v>
      </c>
      <c r="N377" s="125">
        <v>0.09</v>
      </c>
      <c r="O377" s="123">
        <v>0.078</v>
      </c>
      <c r="P377" s="123">
        <v>0.1</v>
      </c>
      <c r="Q377" s="123">
        <v>0.1</v>
      </c>
      <c r="R377" s="129">
        <v>0.14</v>
      </c>
      <c r="S377" s="53">
        <f t="shared" si="11"/>
        <v>1</v>
      </c>
    </row>
    <row r="378" spans="1:19" ht="12.75">
      <c r="A378" s="118" t="s">
        <v>28</v>
      </c>
      <c r="B378" s="121" t="s">
        <v>669</v>
      </c>
      <c r="C378" s="122" t="s">
        <v>425</v>
      </c>
      <c r="D378" s="123">
        <v>0.06</v>
      </c>
      <c r="E378" s="123">
        <v>0.289</v>
      </c>
      <c r="F378" s="123">
        <v>0.07</v>
      </c>
      <c r="G378" s="123">
        <v>0.06</v>
      </c>
      <c r="H378" s="129">
        <v>0.36</v>
      </c>
      <c r="I378" s="125">
        <v>0.063</v>
      </c>
      <c r="J378" s="123">
        <v>0.15</v>
      </c>
      <c r="K378" s="123">
        <v>0.057</v>
      </c>
      <c r="L378" s="123">
        <v>0.058</v>
      </c>
      <c r="M378" s="129">
        <v>0.044</v>
      </c>
      <c r="N378" s="125">
        <v>0.063</v>
      </c>
      <c r="O378" s="123">
        <v>0.159</v>
      </c>
      <c r="P378" s="123">
        <v>0.059</v>
      </c>
      <c r="Q378" s="123">
        <v>0.06</v>
      </c>
      <c r="R378" s="129">
        <v>0.043</v>
      </c>
      <c r="S378" s="53">
        <f t="shared" si="11"/>
        <v>1</v>
      </c>
    </row>
    <row r="379" spans="1:19" ht="12.75">
      <c r="A379" s="118" t="s">
        <v>28</v>
      </c>
      <c r="B379" s="121" t="s">
        <v>670</v>
      </c>
      <c r="C379" s="122" t="s">
        <v>426</v>
      </c>
      <c r="D379" s="123">
        <v>0.06</v>
      </c>
      <c r="E379" s="123">
        <v>0.22</v>
      </c>
      <c r="F379" s="123">
        <v>0.12</v>
      </c>
      <c r="G379" s="123">
        <v>0.057</v>
      </c>
      <c r="H379" s="129">
        <v>0.057</v>
      </c>
      <c r="I379" s="125">
        <v>0.062</v>
      </c>
      <c r="J379" s="123">
        <v>0.062</v>
      </c>
      <c r="K379" s="123">
        <v>0.062</v>
      </c>
      <c r="L379" s="123">
        <v>0.062</v>
      </c>
      <c r="M379" s="129">
        <v>0.062</v>
      </c>
      <c r="N379" s="125">
        <v>0.049</v>
      </c>
      <c r="O379" s="123">
        <v>0.051</v>
      </c>
      <c r="P379" s="123">
        <v>0.051</v>
      </c>
      <c r="Q379" s="123">
        <v>0.053</v>
      </c>
      <c r="R379" s="129">
        <v>0.051</v>
      </c>
      <c r="S379" s="53">
        <f t="shared" si="11"/>
        <v>1</v>
      </c>
    </row>
    <row r="380" spans="1:19" ht="12.75">
      <c r="A380" s="118" t="s">
        <v>28</v>
      </c>
      <c r="B380" s="121" t="s">
        <v>427</v>
      </c>
      <c r="C380" s="122" t="s">
        <v>428</v>
      </c>
      <c r="D380" s="123">
        <v>0.087</v>
      </c>
      <c r="E380" s="123">
        <v>0.153</v>
      </c>
      <c r="F380" s="123">
        <v>0.12</v>
      </c>
      <c r="G380" s="123">
        <v>0.062</v>
      </c>
      <c r="H380" s="129">
        <v>0.062</v>
      </c>
      <c r="I380" s="125">
        <v>0.05</v>
      </c>
      <c r="J380" s="123">
        <v>0.05</v>
      </c>
      <c r="K380" s="123">
        <v>0.05</v>
      </c>
      <c r="L380" s="123">
        <v>0.05</v>
      </c>
      <c r="M380" s="129">
        <v>0.05</v>
      </c>
      <c r="N380" s="125">
        <v>0.05</v>
      </c>
      <c r="O380" s="123">
        <v>0.05</v>
      </c>
      <c r="P380" s="123">
        <v>0.05</v>
      </c>
      <c r="Q380" s="123">
        <v>0.05</v>
      </c>
      <c r="R380" s="129">
        <v>0.05</v>
      </c>
      <c r="S380" s="53">
        <f t="shared" si="11"/>
        <v>1</v>
      </c>
    </row>
    <row r="381" spans="1:19" ht="12.75">
      <c r="A381" s="118" t="s">
        <v>46</v>
      </c>
      <c r="B381" s="121" t="s">
        <v>671</v>
      </c>
      <c r="C381" s="122" t="s">
        <v>430</v>
      </c>
      <c r="D381" s="126" t="s">
        <v>686</v>
      </c>
      <c r="E381" s="126" t="s">
        <v>686</v>
      </c>
      <c r="F381" s="126" t="s">
        <v>686</v>
      </c>
      <c r="G381" s="126" t="s">
        <v>686</v>
      </c>
      <c r="H381" s="127" t="s">
        <v>686</v>
      </c>
      <c r="I381" s="128" t="s">
        <v>686</v>
      </c>
      <c r="J381" s="126" t="s">
        <v>686</v>
      </c>
      <c r="K381" s="126" t="s">
        <v>686</v>
      </c>
      <c r="L381" s="126" t="s">
        <v>686</v>
      </c>
      <c r="M381" s="127" t="s">
        <v>686</v>
      </c>
      <c r="N381" s="128" t="s">
        <v>686</v>
      </c>
      <c r="O381" s="126" t="s">
        <v>686</v>
      </c>
      <c r="P381" s="126" t="s">
        <v>686</v>
      </c>
      <c r="Q381" s="126" t="s">
        <v>686</v>
      </c>
      <c r="R381" s="127" t="s">
        <v>686</v>
      </c>
      <c r="S381" s="53">
        <f t="shared" si="11"/>
        <v>1</v>
      </c>
    </row>
    <row r="382" spans="1:18" ht="12.75" hidden="1">
      <c r="A382" s="118"/>
      <c r="B382" s="121"/>
      <c r="C382" s="122"/>
      <c r="D382" s="126"/>
      <c r="E382" s="126"/>
      <c r="F382" s="126"/>
      <c r="G382" s="126"/>
      <c r="H382" s="127"/>
      <c r="I382" s="128"/>
      <c r="J382" s="126"/>
      <c r="K382" s="126"/>
      <c r="L382" s="126"/>
      <c r="M382" s="127"/>
      <c r="N382" s="128"/>
      <c r="O382" s="126"/>
      <c r="P382" s="126"/>
      <c r="Q382" s="126"/>
      <c r="R382" s="127"/>
    </row>
    <row r="383" spans="1:19" s="9" customFormat="1" ht="12.75" hidden="1">
      <c r="A383" s="64">
        <f>COUNTIF(A352:A381,"A")+COUNTIF(A352:A381,"b")+COUNTIF(A352:A381,"c")</f>
        <v>24</v>
      </c>
      <c r="B383" s="61" t="s">
        <v>524</v>
      </c>
      <c r="C383" s="122"/>
      <c r="D383" s="94">
        <f>IF(ISERROR(AVERAGE(D352:D357,D360:D365,D368:D374,D377:D381)),0,AVERAGE(D352:D357,D360:D365,D368:D374,D377:D381))</f>
        <v>0.06157058823529413</v>
      </c>
      <c r="E383" s="94">
        <f aca="true" t="shared" si="13" ref="E383:R383">IF(ISERROR(AVERAGE(E352:E357,E360:E365,E368:E374,E377:E381)),0,AVERAGE(E352:E357,E360:E365,E368:E374,E377:E381))</f>
        <v>0.126125</v>
      </c>
      <c r="F383" s="94">
        <f t="shared" si="13"/>
        <v>0.07683124999999999</v>
      </c>
      <c r="G383" s="94">
        <f t="shared" si="13"/>
        <v>0.09767500000000001</v>
      </c>
      <c r="H383" s="95">
        <f t="shared" si="13"/>
        <v>0.07354999999999999</v>
      </c>
      <c r="I383" s="96">
        <f t="shared" si="13"/>
        <v>0.040466666666666665</v>
      </c>
      <c r="J383" s="94">
        <f t="shared" si="13"/>
        <v>0.08113333333333332</v>
      </c>
      <c r="K383" s="94">
        <f t="shared" si="13"/>
        <v>0.051866666666666686</v>
      </c>
      <c r="L383" s="94">
        <f t="shared" si="13"/>
        <v>0.049466666666666666</v>
      </c>
      <c r="M383" s="95">
        <f t="shared" si="13"/>
        <v>0.03866666666666667</v>
      </c>
      <c r="N383" s="96">
        <f t="shared" si="13"/>
        <v>0.040066666666666674</v>
      </c>
      <c r="O383" s="94">
        <f t="shared" si="13"/>
        <v>0.073</v>
      </c>
      <c r="P383" s="94">
        <f t="shared" si="13"/>
        <v>0.0546</v>
      </c>
      <c r="Q383" s="94">
        <f t="shared" si="13"/>
        <v>0.04146666666666668</v>
      </c>
      <c r="R383" s="95">
        <f t="shared" si="13"/>
        <v>0.04286666666666668</v>
      </c>
      <c r="S383" s="28">
        <f t="shared" si="11"/>
        <v>1</v>
      </c>
    </row>
    <row r="384" spans="1:226" s="39" customFormat="1" ht="12.75">
      <c r="A384" s="131"/>
      <c r="B384" s="132" t="s">
        <v>546</v>
      </c>
      <c r="C384" s="133">
        <f>COUNTIF(S352:S381,0)</f>
        <v>1</v>
      </c>
      <c r="D384" s="134"/>
      <c r="E384" s="134"/>
      <c r="F384" s="134"/>
      <c r="G384" s="134"/>
      <c r="H384" s="135"/>
      <c r="I384" s="136"/>
      <c r="J384" s="134"/>
      <c r="K384" s="134"/>
      <c r="L384" s="134"/>
      <c r="M384" s="135"/>
      <c r="N384" s="136"/>
      <c r="O384" s="134"/>
      <c r="P384" s="134"/>
      <c r="Q384" s="134"/>
      <c r="R384" s="135"/>
      <c r="S384" s="53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  <c r="DB384" s="36"/>
      <c r="DC384" s="36"/>
      <c r="DD384" s="36"/>
      <c r="DE384" s="36"/>
      <c r="DF384" s="36"/>
      <c r="DG384" s="36"/>
      <c r="DH384" s="36"/>
      <c r="DI384" s="36"/>
      <c r="DJ384" s="36"/>
      <c r="DK384" s="36"/>
      <c r="DL384" s="36"/>
      <c r="DM384" s="36"/>
      <c r="DN384" s="36"/>
      <c r="DO384" s="36"/>
      <c r="DP384" s="36"/>
      <c r="DQ384" s="36"/>
      <c r="DR384" s="36"/>
      <c r="DS384" s="36"/>
      <c r="DT384" s="36"/>
      <c r="DU384" s="36"/>
      <c r="DV384" s="36"/>
      <c r="DW384" s="36"/>
      <c r="DX384" s="36"/>
      <c r="DY384" s="36"/>
      <c r="DZ384" s="36"/>
      <c r="EA384" s="36"/>
      <c r="EB384" s="36"/>
      <c r="EC384" s="36"/>
      <c r="ED384" s="36"/>
      <c r="EE384" s="36"/>
      <c r="EF384" s="36"/>
      <c r="EG384" s="36"/>
      <c r="EH384" s="36"/>
      <c r="EI384" s="36"/>
      <c r="EJ384" s="36"/>
      <c r="EK384" s="36"/>
      <c r="EL384" s="36"/>
      <c r="EM384" s="36"/>
      <c r="EN384" s="36"/>
      <c r="EO384" s="36"/>
      <c r="EP384" s="36"/>
      <c r="EQ384" s="36"/>
      <c r="ER384" s="36"/>
      <c r="ES384" s="36"/>
      <c r="ET384" s="36"/>
      <c r="EU384" s="36"/>
      <c r="EV384" s="36"/>
      <c r="EW384" s="36"/>
      <c r="EX384" s="36"/>
      <c r="EY384" s="36"/>
      <c r="EZ384" s="36"/>
      <c r="FA384" s="36"/>
      <c r="FB384" s="36"/>
      <c r="FC384" s="36"/>
      <c r="FD384" s="36"/>
      <c r="FE384" s="36"/>
      <c r="FF384" s="36"/>
      <c r="FG384" s="36"/>
      <c r="FH384" s="36"/>
      <c r="FI384" s="36"/>
      <c r="FJ384" s="36"/>
      <c r="FK384" s="36"/>
      <c r="FL384" s="36"/>
      <c r="FM384" s="36"/>
      <c r="FN384" s="36"/>
      <c r="FO384" s="36"/>
      <c r="FP384" s="36"/>
      <c r="FQ384" s="36"/>
      <c r="FR384" s="36"/>
      <c r="FS384" s="36"/>
      <c r="FT384" s="36"/>
      <c r="FU384" s="36"/>
      <c r="FV384" s="36"/>
      <c r="FW384" s="36"/>
      <c r="FX384" s="36"/>
      <c r="FY384" s="36"/>
      <c r="FZ384" s="36"/>
      <c r="GA384" s="36"/>
      <c r="GB384" s="36"/>
      <c r="GC384" s="36"/>
      <c r="GD384" s="36"/>
      <c r="GE384" s="36"/>
      <c r="GF384" s="36"/>
      <c r="GG384" s="36"/>
      <c r="GH384" s="36"/>
      <c r="GI384" s="36"/>
      <c r="GJ384" s="36"/>
      <c r="GK384" s="36"/>
      <c r="GL384" s="36"/>
      <c r="GM384" s="36"/>
      <c r="GN384" s="36"/>
      <c r="GO384" s="36"/>
      <c r="GP384" s="36"/>
      <c r="GQ384" s="36"/>
      <c r="GR384" s="36"/>
      <c r="GS384" s="36"/>
      <c r="GT384" s="36"/>
      <c r="GU384" s="36"/>
      <c r="GV384" s="36"/>
      <c r="GW384" s="36"/>
      <c r="GX384" s="36"/>
      <c r="GY384" s="36"/>
      <c r="GZ384" s="36"/>
      <c r="HA384" s="36"/>
      <c r="HB384" s="36"/>
      <c r="HC384" s="36"/>
      <c r="HD384" s="36"/>
      <c r="HE384" s="36"/>
      <c r="HF384" s="36"/>
      <c r="HG384" s="36"/>
      <c r="HH384" s="36"/>
      <c r="HI384" s="36"/>
      <c r="HJ384" s="36"/>
      <c r="HK384" s="36"/>
      <c r="HL384" s="36"/>
      <c r="HM384" s="36"/>
      <c r="HN384" s="36"/>
      <c r="HO384" s="36"/>
      <c r="HP384" s="36"/>
      <c r="HQ384" s="36"/>
      <c r="HR384" s="36"/>
    </row>
    <row r="385" spans="1:18" ht="12.75">
      <c r="A385" s="153"/>
      <c r="B385" s="139"/>
      <c r="C385" s="140"/>
      <c r="D385" s="126"/>
      <c r="E385" s="126"/>
      <c r="F385" s="126"/>
      <c r="G385" s="126"/>
      <c r="H385" s="127"/>
      <c r="I385" s="128"/>
      <c r="J385" s="126"/>
      <c r="K385" s="126"/>
      <c r="L385" s="126"/>
      <c r="M385" s="127"/>
      <c r="N385" s="128"/>
      <c r="O385" s="126"/>
      <c r="P385" s="126"/>
      <c r="Q385" s="126"/>
      <c r="R385" s="127"/>
    </row>
    <row r="386" spans="1:19" s="9" customFormat="1" ht="12.75">
      <c r="A386" s="118"/>
      <c r="B386" s="61" t="s">
        <v>431</v>
      </c>
      <c r="C386" s="76"/>
      <c r="D386" s="126"/>
      <c r="E386" s="126"/>
      <c r="F386" s="126"/>
      <c r="G386" s="126"/>
      <c r="H386" s="127"/>
      <c r="I386" s="128"/>
      <c r="J386" s="126"/>
      <c r="K386" s="126"/>
      <c r="L386" s="126"/>
      <c r="M386" s="127"/>
      <c r="N386" s="128"/>
      <c r="O386" s="126"/>
      <c r="P386" s="126"/>
      <c r="Q386" s="126"/>
      <c r="R386" s="127"/>
      <c r="S386" s="28"/>
    </row>
    <row r="387" spans="1:18" ht="12.75">
      <c r="A387" s="118"/>
      <c r="B387" s="61"/>
      <c r="C387" s="76"/>
      <c r="D387" s="143"/>
      <c r="E387" s="143"/>
      <c r="F387" s="143"/>
      <c r="G387" s="143"/>
      <c r="H387" s="127"/>
      <c r="I387" s="144"/>
      <c r="J387" s="143"/>
      <c r="K387" s="143"/>
      <c r="L387" s="143"/>
      <c r="M387" s="127"/>
      <c r="N387" s="144"/>
      <c r="O387" s="143"/>
      <c r="P387" s="143"/>
      <c r="Q387" s="143"/>
      <c r="R387" s="127"/>
    </row>
    <row r="388" spans="1:19" ht="12.75">
      <c r="A388" s="118" t="s">
        <v>25</v>
      </c>
      <c r="B388" s="121" t="s">
        <v>2</v>
      </c>
      <c r="C388" s="122" t="s">
        <v>607</v>
      </c>
      <c r="D388" s="123">
        <v>0.0773</v>
      </c>
      <c r="E388" s="123">
        <v>0.246</v>
      </c>
      <c r="F388" s="123">
        <v>0.1</v>
      </c>
      <c r="G388" s="123">
        <v>0.1</v>
      </c>
      <c r="H388" s="129">
        <v>0.18</v>
      </c>
      <c r="I388" s="125">
        <v>0</v>
      </c>
      <c r="J388" s="123">
        <v>0</v>
      </c>
      <c r="K388" s="123">
        <v>0</v>
      </c>
      <c r="L388" s="123">
        <v>0</v>
      </c>
      <c r="M388" s="129">
        <v>0</v>
      </c>
      <c r="N388" s="125">
        <v>0</v>
      </c>
      <c r="O388" s="123">
        <v>0</v>
      </c>
      <c r="P388" s="123">
        <v>0</v>
      </c>
      <c r="Q388" s="123">
        <v>0</v>
      </c>
      <c r="R388" s="129">
        <v>0</v>
      </c>
      <c r="S388" s="53">
        <f t="shared" si="11"/>
        <v>1</v>
      </c>
    </row>
    <row r="389" spans="1:18" ht="12.75">
      <c r="A389" s="118"/>
      <c r="B389" s="121"/>
      <c r="C389" s="122"/>
      <c r="D389" s="126"/>
      <c r="E389" s="126"/>
      <c r="F389" s="126"/>
      <c r="G389" s="126"/>
      <c r="H389" s="127"/>
      <c r="I389" s="128"/>
      <c r="J389" s="126"/>
      <c r="K389" s="126"/>
      <c r="L389" s="126"/>
      <c r="M389" s="127"/>
      <c r="N389" s="128"/>
      <c r="O389" s="126"/>
      <c r="P389" s="126"/>
      <c r="Q389" s="126"/>
      <c r="R389" s="127"/>
    </row>
    <row r="390" spans="1:19" s="9" customFormat="1" ht="12.75">
      <c r="A390" s="118"/>
      <c r="B390" s="63" t="s">
        <v>525</v>
      </c>
      <c r="C390" s="122"/>
      <c r="D390" s="86"/>
      <c r="E390" s="86"/>
      <c r="F390" s="86"/>
      <c r="G390" s="86"/>
      <c r="H390" s="87"/>
      <c r="I390" s="88"/>
      <c r="J390" s="86"/>
      <c r="K390" s="86"/>
      <c r="L390" s="86"/>
      <c r="M390" s="87"/>
      <c r="N390" s="88"/>
      <c r="O390" s="86"/>
      <c r="P390" s="86"/>
      <c r="Q390" s="86"/>
      <c r="R390" s="87"/>
      <c r="S390" s="28"/>
    </row>
    <row r="391" spans="1:19" ht="12.75">
      <c r="A391" s="118" t="s">
        <v>28</v>
      </c>
      <c r="B391" s="121" t="s">
        <v>434</v>
      </c>
      <c r="C391" s="122" t="s">
        <v>435</v>
      </c>
      <c r="D391" s="126"/>
      <c r="E391" s="126"/>
      <c r="F391" s="126"/>
      <c r="G391" s="126"/>
      <c r="H391" s="127"/>
      <c r="I391" s="128"/>
      <c r="J391" s="126"/>
      <c r="K391" s="126"/>
      <c r="L391" s="126"/>
      <c r="M391" s="127"/>
      <c r="N391" s="128"/>
      <c r="O391" s="126"/>
      <c r="P391" s="126"/>
      <c r="Q391" s="126"/>
      <c r="R391" s="127"/>
      <c r="S391" s="53">
        <f t="shared" si="11"/>
        <v>0</v>
      </c>
    </row>
    <row r="392" spans="1:19" ht="12.75">
      <c r="A392" s="118" t="s">
        <v>28</v>
      </c>
      <c r="B392" s="121" t="s">
        <v>436</v>
      </c>
      <c r="C392" s="122" t="s">
        <v>437</v>
      </c>
      <c r="D392" s="123">
        <v>0.075</v>
      </c>
      <c r="E392" s="123">
        <v>0.22</v>
      </c>
      <c r="F392" s="123">
        <v>0.1</v>
      </c>
      <c r="G392" s="123">
        <v>0.057</v>
      </c>
      <c r="H392" s="129">
        <v>0.057</v>
      </c>
      <c r="I392" s="125">
        <v>0.075</v>
      </c>
      <c r="J392" s="123">
        <v>0.22</v>
      </c>
      <c r="K392" s="123">
        <v>0.1</v>
      </c>
      <c r="L392" s="123">
        <v>0.062</v>
      </c>
      <c r="M392" s="129">
        <v>0.062</v>
      </c>
      <c r="N392" s="125">
        <v>0.075</v>
      </c>
      <c r="O392" s="123">
        <v>0.22</v>
      </c>
      <c r="P392" s="123">
        <v>0.1</v>
      </c>
      <c r="Q392" s="123">
        <v>0.059</v>
      </c>
      <c r="R392" s="129">
        <v>0.059</v>
      </c>
      <c r="S392" s="53">
        <f t="shared" si="11"/>
        <v>1</v>
      </c>
    </row>
    <row r="393" spans="1:19" ht="12.75">
      <c r="A393" s="118" t="s">
        <v>28</v>
      </c>
      <c r="B393" s="121" t="s">
        <v>438</v>
      </c>
      <c r="C393" s="122" t="s">
        <v>439</v>
      </c>
      <c r="D393" s="123">
        <v>0.0705</v>
      </c>
      <c r="E393" s="123">
        <v>0.15</v>
      </c>
      <c r="F393" s="123">
        <v>0.08</v>
      </c>
      <c r="G393" s="123">
        <v>0.08</v>
      </c>
      <c r="H393" s="129">
        <v>0.08</v>
      </c>
      <c r="I393" s="125">
        <v>0.1</v>
      </c>
      <c r="J393" s="123">
        <v>0.18</v>
      </c>
      <c r="K393" s="123">
        <v>0.07</v>
      </c>
      <c r="L393" s="123">
        <v>0.075</v>
      </c>
      <c r="M393" s="129">
        <v>0.06</v>
      </c>
      <c r="N393" s="125">
        <v>0.09</v>
      </c>
      <c r="O393" s="123">
        <v>0.18</v>
      </c>
      <c r="P393" s="123">
        <v>0.08</v>
      </c>
      <c r="Q393" s="123">
        <v>0.08</v>
      </c>
      <c r="R393" s="129">
        <v>0.06</v>
      </c>
      <c r="S393" s="53">
        <f t="shared" si="11"/>
        <v>1</v>
      </c>
    </row>
    <row r="394" spans="1:19" ht="12.75">
      <c r="A394" s="118" t="s">
        <v>28</v>
      </c>
      <c r="B394" s="121" t="s">
        <v>440</v>
      </c>
      <c r="C394" s="154" t="s">
        <v>441</v>
      </c>
      <c r="D394" s="123">
        <v>0.06</v>
      </c>
      <c r="E394" s="123">
        <v>0.289</v>
      </c>
      <c r="F394" s="123">
        <v>0.1075</v>
      </c>
      <c r="G394" s="123">
        <v>0.06</v>
      </c>
      <c r="H394" s="129">
        <v>0.06</v>
      </c>
      <c r="I394" s="125">
        <v>0.06</v>
      </c>
      <c r="J394" s="123">
        <v>0.25</v>
      </c>
      <c r="K394" s="123">
        <v>0.11</v>
      </c>
      <c r="L394" s="123">
        <v>0.08</v>
      </c>
      <c r="M394" s="129">
        <v>0.08</v>
      </c>
      <c r="N394" s="125">
        <v>0.06</v>
      </c>
      <c r="O394" s="123">
        <v>0.25</v>
      </c>
      <c r="P394" s="123">
        <v>0.11</v>
      </c>
      <c r="Q394" s="123">
        <v>0.08</v>
      </c>
      <c r="R394" s="129">
        <v>0.08</v>
      </c>
      <c r="S394" s="53">
        <f t="shared" si="11"/>
        <v>1</v>
      </c>
    </row>
    <row r="395" spans="1:19" ht="12.75">
      <c r="A395" s="118" t="s">
        <v>28</v>
      </c>
      <c r="B395" s="121" t="s">
        <v>442</v>
      </c>
      <c r="C395" s="122" t="s">
        <v>443</v>
      </c>
      <c r="D395" s="123">
        <v>0.07692307692307687</v>
      </c>
      <c r="E395" s="123">
        <v>0.23638448670496925</v>
      </c>
      <c r="F395" s="123">
        <v>0.10800000000000005</v>
      </c>
      <c r="G395" s="123">
        <v>0.14949999999999997</v>
      </c>
      <c r="H395" s="129">
        <v>0.12</v>
      </c>
      <c r="I395" s="125">
        <v>0.08163265306122455</v>
      </c>
      <c r="J395" s="123">
        <v>0.22825844773649645</v>
      </c>
      <c r="K395" s="123">
        <v>0.11000000000000001</v>
      </c>
      <c r="L395" s="123">
        <v>0.15</v>
      </c>
      <c r="M395" s="129">
        <v>0.12</v>
      </c>
      <c r="N395" s="125">
        <v>0.0754098360655737</v>
      </c>
      <c r="O395" s="123">
        <v>0.22827823765303595</v>
      </c>
      <c r="P395" s="123">
        <v>0.135</v>
      </c>
      <c r="Q395" s="123">
        <v>0.23</v>
      </c>
      <c r="R395" s="129">
        <v>0.13</v>
      </c>
      <c r="S395" s="53">
        <f t="shared" si="11"/>
        <v>1</v>
      </c>
    </row>
    <row r="396" spans="1:19" ht="12.75">
      <c r="A396" s="118" t="s">
        <v>46</v>
      </c>
      <c r="B396" s="121" t="s">
        <v>672</v>
      </c>
      <c r="C396" s="122" t="s">
        <v>444</v>
      </c>
      <c r="D396" s="123">
        <v>0.0912</v>
      </c>
      <c r="E396" s="123">
        <v>0.1733</v>
      </c>
      <c r="F396" s="123">
        <v>0.174</v>
      </c>
      <c r="G396" s="123">
        <v>0.1085</v>
      </c>
      <c r="H396" s="129">
        <v>0</v>
      </c>
      <c r="I396" s="125">
        <v>0.0682</v>
      </c>
      <c r="J396" s="123">
        <v>0.1806</v>
      </c>
      <c r="K396" s="123">
        <v>0.15625</v>
      </c>
      <c r="L396" s="123">
        <v>0.1389</v>
      </c>
      <c r="M396" s="129">
        <v>0</v>
      </c>
      <c r="N396" s="125">
        <v>0.0637</v>
      </c>
      <c r="O396" s="123">
        <v>0.1885</v>
      </c>
      <c r="P396" s="123">
        <v>0.1181</v>
      </c>
      <c r="Q396" s="123">
        <v>0.3651</v>
      </c>
      <c r="R396" s="129">
        <v>0</v>
      </c>
      <c r="S396" s="53">
        <f t="shared" si="11"/>
        <v>1</v>
      </c>
    </row>
    <row r="397" spans="1:18" ht="12.75">
      <c r="A397" s="118"/>
      <c r="B397" s="130"/>
      <c r="C397" s="122"/>
      <c r="D397" s="126"/>
      <c r="E397" s="126"/>
      <c r="F397" s="126"/>
      <c r="G397" s="126"/>
      <c r="H397" s="127"/>
      <c r="I397" s="128"/>
      <c r="J397" s="126"/>
      <c r="K397" s="126"/>
      <c r="L397" s="126"/>
      <c r="M397" s="127"/>
      <c r="N397" s="128"/>
      <c r="O397" s="126"/>
      <c r="P397" s="126"/>
      <c r="Q397" s="126"/>
      <c r="R397" s="127"/>
    </row>
    <row r="398" spans="1:19" s="9" customFormat="1" ht="12.75">
      <c r="A398" s="118"/>
      <c r="B398" s="63" t="s">
        <v>526</v>
      </c>
      <c r="C398" s="122"/>
      <c r="D398" s="86"/>
      <c r="E398" s="86"/>
      <c r="F398" s="86"/>
      <c r="G398" s="86"/>
      <c r="H398" s="87"/>
      <c r="I398" s="88"/>
      <c r="J398" s="86"/>
      <c r="K398" s="86"/>
      <c r="L398" s="86"/>
      <c r="M398" s="87"/>
      <c r="N398" s="88"/>
      <c r="O398" s="86"/>
      <c r="P398" s="86"/>
      <c r="Q398" s="86"/>
      <c r="R398" s="87"/>
      <c r="S398" s="28"/>
    </row>
    <row r="399" spans="1:19" ht="12.75">
      <c r="A399" s="118" t="s">
        <v>28</v>
      </c>
      <c r="B399" s="121" t="s">
        <v>445</v>
      </c>
      <c r="C399" s="122" t="s">
        <v>446</v>
      </c>
      <c r="D399" s="123">
        <v>0.1138</v>
      </c>
      <c r="E399" s="123">
        <v>0.23</v>
      </c>
      <c r="F399" s="123">
        <v>0.108</v>
      </c>
      <c r="G399" s="123">
        <v>0.067</v>
      </c>
      <c r="H399" s="129">
        <v>0.067</v>
      </c>
      <c r="I399" s="125">
        <v>0.208</v>
      </c>
      <c r="J399" s="123">
        <v>0.214</v>
      </c>
      <c r="K399" s="123">
        <v>0.059</v>
      </c>
      <c r="L399" s="123">
        <v>0.062</v>
      </c>
      <c r="M399" s="129">
        <v>0.062</v>
      </c>
      <c r="N399" s="125">
        <v>0.049</v>
      </c>
      <c r="O399" s="123">
        <v>0.214</v>
      </c>
      <c r="P399" s="123">
        <v>0.061</v>
      </c>
      <c r="Q399" s="123">
        <v>0.059</v>
      </c>
      <c r="R399" s="129">
        <v>0.059</v>
      </c>
      <c r="S399" s="53">
        <f aca="true" t="shared" si="14" ref="S399:S429">IF(AND(D399=0,E399=0,F399=0,G399=0,H399=0,I399=0,J399=0,K399=0,L399=0,M399=0,N399=0,O399=0,P399=0,Q399=0,R399=0),0,1)</f>
        <v>1</v>
      </c>
    </row>
    <row r="400" spans="1:19" ht="12.75">
      <c r="A400" s="118" t="s">
        <v>28</v>
      </c>
      <c r="B400" s="121" t="s">
        <v>447</v>
      </c>
      <c r="C400" s="122" t="s">
        <v>448</v>
      </c>
      <c r="D400" s="123">
        <v>0.05</v>
      </c>
      <c r="E400" s="123">
        <v>0.2</v>
      </c>
      <c r="F400" s="123">
        <v>0.1</v>
      </c>
      <c r="G400" s="123">
        <v>0.07</v>
      </c>
      <c r="H400" s="129">
        <v>0.07</v>
      </c>
      <c r="I400" s="125">
        <v>0.05</v>
      </c>
      <c r="J400" s="123">
        <v>0.2</v>
      </c>
      <c r="K400" s="123">
        <v>0.1</v>
      </c>
      <c r="L400" s="123">
        <v>0.07</v>
      </c>
      <c r="M400" s="129">
        <v>0.07</v>
      </c>
      <c r="N400" s="125">
        <v>0.05</v>
      </c>
      <c r="O400" s="123">
        <v>0.21</v>
      </c>
      <c r="P400" s="123">
        <v>0.1</v>
      </c>
      <c r="Q400" s="123">
        <v>0.07</v>
      </c>
      <c r="R400" s="129">
        <v>0.07</v>
      </c>
      <c r="S400" s="53">
        <f t="shared" si="14"/>
        <v>1</v>
      </c>
    </row>
    <row r="401" spans="1:19" ht="12.75">
      <c r="A401" s="118" t="s">
        <v>28</v>
      </c>
      <c r="B401" s="121" t="s">
        <v>449</v>
      </c>
      <c r="C401" s="122" t="s">
        <v>450</v>
      </c>
      <c r="D401" s="123">
        <v>0</v>
      </c>
      <c r="E401" s="123">
        <v>0.249</v>
      </c>
      <c r="F401" s="123">
        <v>0.06</v>
      </c>
      <c r="G401" s="123">
        <v>0.069</v>
      </c>
      <c r="H401" s="129">
        <v>0.06</v>
      </c>
      <c r="I401" s="125">
        <v>0.06</v>
      </c>
      <c r="J401" s="123">
        <v>0.25</v>
      </c>
      <c r="K401" s="123">
        <v>0.06</v>
      </c>
      <c r="L401" s="123">
        <v>0.07</v>
      </c>
      <c r="M401" s="129">
        <v>0.06</v>
      </c>
      <c r="N401" s="125">
        <v>0.06</v>
      </c>
      <c r="O401" s="123">
        <v>0.25</v>
      </c>
      <c r="P401" s="123">
        <v>0.06</v>
      </c>
      <c r="Q401" s="123">
        <v>0.07</v>
      </c>
      <c r="R401" s="129">
        <v>0.06</v>
      </c>
      <c r="S401" s="53">
        <f t="shared" si="14"/>
        <v>1</v>
      </c>
    </row>
    <row r="402" spans="1:19" ht="12.75">
      <c r="A402" s="118" t="s">
        <v>28</v>
      </c>
      <c r="B402" s="121" t="s">
        <v>451</v>
      </c>
      <c r="C402" s="122" t="s">
        <v>452</v>
      </c>
      <c r="D402" s="123">
        <v>0.15</v>
      </c>
      <c r="E402" s="123">
        <v>0.192</v>
      </c>
      <c r="F402" s="123">
        <v>0.085</v>
      </c>
      <c r="G402" s="123">
        <v>0.2</v>
      </c>
      <c r="H402" s="129">
        <v>0.085</v>
      </c>
      <c r="I402" s="125">
        <v>0.075</v>
      </c>
      <c r="J402" s="123">
        <v>0.2</v>
      </c>
      <c r="K402" s="123">
        <v>0.07</v>
      </c>
      <c r="L402" s="123">
        <v>0.2</v>
      </c>
      <c r="M402" s="129">
        <v>0.07</v>
      </c>
      <c r="N402" s="125">
        <v>0.06</v>
      </c>
      <c r="O402" s="123">
        <v>0.2</v>
      </c>
      <c r="P402" s="123">
        <v>0.06</v>
      </c>
      <c r="Q402" s="123">
        <v>0.2</v>
      </c>
      <c r="R402" s="129">
        <v>0.06</v>
      </c>
      <c r="S402" s="53">
        <f t="shared" si="14"/>
        <v>1</v>
      </c>
    </row>
    <row r="403" spans="1:19" ht="12.75">
      <c r="A403" s="118" t="s">
        <v>28</v>
      </c>
      <c r="B403" s="121" t="s">
        <v>673</v>
      </c>
      <c r="C403" s="122" t="s">
        <v>453</v>
      </c>
      <c r="D403" s="123">
        <v>0.065</v>
      </c>
      <c r="E403" s="123">
        <v>0.19</v>
      </c>
      <c r="F403" s="123">
        <v>0.073</v>
      </c>
      <c r="G403" s="123">
        <v>0.06</v>
      </c>
      <c r="H403" s="129">
        <v>0.063</v>
      </c>
      <c r="I403" s="125">
        <v>0.07</v>
      </c>
      <c r="J403" s="123">
        <v>0.2</v>
      </c>
      <c r="K403" s="123">
        <v>0.075</v>
      </c>
      <c r="L403" s="123">
        <v>0.075</v>
      </c>
      <c r="M403" s="129">
        <v>0.075</v>
      </c>
      <c r="N403" s="125">
        <v>0.1</v>
      </c>
      <c r="O403" s="123">
        <v>0.2</v>
      </c>
      <c r="P403" s="123">
        <v>0.1</v>
      </c>
      <c r="Q403" s="123">
        <v>0.1</v>
      </c>
      <c r="R403" s="129">
        <v>0.1</v>
      </c>
      <c r="S403" s="53">
        <f t="shared" si="14"/>
        <v>1</v>
      </c>
    </row>
    <row r="404" spans="1:19" ht="12.75">
      <c r="A404" s="118" t="s">
        <v>46</v>
      </c>
      <c r="B404" s="121" t="s">
        <v>674</v>
      </c>
      <c r="C404" s="154" t="s">
        <v>454</v>
      </c>
      <c r="D404" s="123" t="s">
        <v>686</v>
      </c>
      <c r="E404" s="123" t="s">
        <v>686</v>
      </c>
      <c r="F404" s="123" t="s">
        <v>686</v>
      </c>
      <c r="G404" s="123" t="s">
        <v>686</v>
      </c>
      <c r="H404" s="129" t="s">
        <v>686</v>
      </c>
      <c r="I404" s="125" t="s">
        <v>686</v>
      </c>
      <c r="J404" s="123" t="s">
        <v>686</v>
      </c>
      <c r="K404" s="123" t="s">
        <v>686</v>
      </c>
      <c r="L404" s="123" t="s">
        <v>686</v>
      </c>
      <c r="M404" s="129" t="s">
        <v>686</v>
      </c>
      <c r="N404" s="125" t="s">
        <v>686</v>
      </c>
      <c r="O404" s="123" t="s">
        <v>686</v>
      </c>
      <c r="P404" s="123" t="s">
        <v>686</v>
      </c>
      <c r="Q404" s="123" t="s">
        <v>686</v>
      </c>
      <c r="R404" s="129" t="s">
        <v>686</v>
      </c>
      <c r="S404" s="53">
        <f t="shared" si="14"/>
        <v>1</v>
      </c>
    </row>
    <row r="405" spans="1:18" ht="12.75">
      <c r="A405" s="118"/>
      <c r="B405" s="121"/>
      <c r="C405" s="122"/>
      <c r="D405" s="126"/>
      <c r="E405" s="126"/>
      <c r="F405" s="126"/>
      <c r="G405" s="126"/>
      <c r="H405" s="127"/>
      <c r="I405" s="128"/>
      <c r="J405" s="126"/>
      <c r="K405" s="126"/>
      <c r="L405" s="126"/>
      <c r="M405" s="127"/>
      <c r="N405" s="128"/>
      <c r="O405" s="126"/>
      <c r="P405" s="126"/>
      <c r="Q405" s="126"/>
      <c r="R405" s="127"/>
    </row>
    <row r="406" spans="1:19" s="9" customFormat="1" ht="12.75">
      <c r="A406" s="118"/>
      <c r="B406" s="63" t="s">
        <v>527</v>
      </c>
      <c r="C406" s="122"/>
      <c r="D406" s="86"/>
      <c r="E406" s="86"/>
      <c r="F406" s="86"/>
      <c r="G406" s="86"/>
      <c r="H406" s="87"/>
      <c r="I406" s="88"/>
      <c r="J406" s="86"/>
      <c r="K406" s="86"/>
      <c r="L406" s="86"/>
      <c r="M406" s="87"/>
      <c r="N406" s="88"/>
      <c r="O406" s="86"/>
      <c r="P406" s="86"/>
      <c r="Q406" s="86"/>
      <c r="R406" s="87"/>
      <c r="S406" s="28"/>
    </row>
    <row r="407" spans="1:19" ht="12.75">
      <c r="A407" s="118" t="s">
        <v>28</v>
      </c>
      <c r="B407" s="121" t="s">
        <v>455</v>
      </c>
      <c r="C407" s="122" t="s">
        <v>456</v>
      </c>
      <c r="D407" s="123">
        <v>0.089</v>
      </c>
      <c r="E407" s="123">
        <v>0.263</v>
      </c>
      <c r="F407" s="123">
        <v>0.05</v>
      </c>
      <c r="G407" s="123">
        <v>0.08</v>
      </c>
      <c r="H407" s="129">
        <v>0.089</v>
      </c>
      <c r="I407" s="125">
        <v>0.1</v>
      </c>
      <c r="J407" s="123">
        <v>0.258</v>
      </c>
      <c r="K407" s="123">
        <v>0.1</v>
      </c>
      <c r="L407" s="123">
        <v>0.1</v>
      </c>
      <c r="M407" s="129">
        <v>0.1</v>
      </c>
      <c r="N407" s="125">
        <v>0.1</v>
      </c>
      <c r="O407" s="123">
        <v>0.259</v>
      </c>
      <c r="P407" s="123">
        <v>0.1</v>
      </c>
      <c r="Q407" s="123">
        <v>0.1</v>
      </c>
      <c r="R407" s="129">
        <v>0.1</v>
      </c>
      <c r="S407" s="53">
        <f t="shared" si="14"/>
        <v>1</v>
      </c>
    </row>
    <row r="408" spans="1:19" ht="12.75">
      <c r="A408" s="118" t="s">
        <v>28</v>
      </c>
      <c r="B408" s="121" t="s">
        <v>699</v>
      </c>
      <c r="C408" s="122" t="s">
        <v>457</v>
      </c>
      <c r="D408" s="123">
        <v>0.0837</v>
      </c>
      <c r="E408" s="123">
        <v>0.2286</v>
      </c>
      <c r="F408" s="123">
        <v>0.0814</v>
      </c>
      <c r="G408" s="123">
        <v>0</v>
      </c>
      <c r="H408" s="129">
        <v>0.0802</v>
      </c>
      <c r="I408" s="125">
        <v>0</v>
      </c>
      <c r="J408" s="123">
        <v>0</v>
      </c>
      <c r="K408" s="123">
        <v>0</v>
      </c>
      <c r="L408" s="123">
        <v>0</v>
      </c>
      <c r="M408" s="129">
        <v>0</v>
      </c>
      <c r="N408" s="125">
        <v>0</v>
      </c>
      <c r="O408" s="123">
        <v>0</v>
      </c>
      <c r="P408" s="123">
        <v>0</v>
      </c>
      <c r="Q408" s="123">
        <v>0</v>
      </c>
      <c r="R408" s="129">
        <v>0</v>
      </c>
      <c r="S408" s="53">
        <f t="shared" si="14"/>
        <v>1</v>
      </c>
    </row>
    <row r="409" spans="1:19" ht="12.75">
      <c r="A409" s="118" t="s">
        <v>28</v>
      </c>
      <c r="B409" s="121" t="s">
        <v>458</v>
      </c>
      <c r="C409" s="122" t="s">
        <v>459</v>
      </c>
      <c r="D409" s="123">
        <v>0.08</v>
      </c>
      <c r="E409" s="123">
        <v>0.22</v>
      </c>
      <c r="F409" s="123">
        <v>0.09</v>
      </c>
      <c r="G409" s="123">
        <v>0.09</v>
      </c>
      <c r="H409" s="129">
        <v>0.09</v>
      </c>
      <c r="I409" s="125">
        <v>0.08</v>
      </c>
      <c r="J409" s="123">
        <v>0.2</v>
      </c>
      <c r="K409" s="123">
        <v>0.08</v>
      </c>
      <c r="L409" s="123">
        <v>0.08</v>
      </c>
      <c r="M409" s="129">
        <v>0.08</v>
      </c>
      <c r="N409" s="125">
        <v>0.09</v>
      </c>
      <c r="O409" s="123">
        <v>0.2</v>
      </c>
      <c r="P409" s="123">
        <v>0.09</v>
      </c>
      <c r="Q409" s="123">
        <v>0.09</v>
      </c>
      <c r="R409" s="129">
        <v>0.09</v>
      </c>
      <c r="S409" s="53">
        <f t="shared" si="14"/>
        <v>1</v>
      </c>
    </row>
    <row r="410" spans="1:19" ht="12.75">
      <c r="A410" s="118" t="s">
        <v>28</v>
      </c>
      <c r="B410" s="121" t="s">
        <v>460</v>
      </c>
      <c r="C410" s="122" t="s">
        <v>461</v>
      </c>
      <c r="D410" s="123">
        <v>0.08</v>
      </c>
      <c r="E410" s="123">
        <v>0.22</v>
      </c>
      <c r="F410" s="123">
        <v>0.09</v>
      </c>
      <c r="G410" s="123">
        <v>0.08</v>
      </c>
      <c r="H410" s="129">
        <v>0.08</v>
      </c>
      <c r="I410" s="125">
        <v>0.08</v>
      </c>
      <c r="J410" s="123">
        <v>0.08</v>
      </c>
      <c r="K410" s="123">
        <v>0.08</v>
      </c>
      <c r="L410" s="123">
        <v>0.09</v>
      </c>
      <c r="M410" s="129">
        <v>0.08</v>
      </c>
      <c r="N410" s="125">
        <v>0.08</v>
      </c>
      <c r="O410" s="123">
        <v>0.08</v>
      </c>
      <c r="P410" s="123">
        <v>0.08</v>
      </c>
      <c r="Q410" s="123">
        <v>0.08</v>
      </c>
      <c r="R410" s="129">
        <v>0.08</v>
      </c>
      <c r="S410" s="53">
        <f t="shared" si="14"/>
        <v>1</v>
      </c>
    </row>
    <row r="411" spans="1:19" ht="12.75">
      <c r="A411" s="118" t="s">
        <v>46</v>
      </c>
      <c r="B411" s="121" t="s">
        <v>675</v>
      </c>
      <c r="C411" s="122" t="s">
        <v>462</v>
      </c>
      <c r="D411" s="123" t="s">
        <v>686</v>
      </c>
      <c r="E411" s="123" t="s">
        <v>686</v>
      </c>
      <c r="F411" s="123" t="s">
        <v>686</v>
      </c>
      <c r="G411" s="123" t="s">
        <v>686</v>
      </c>
      <c r="H411" s="129" t="s">
        <v>686</v>
      </c>
      <c r="I411" s="125" t="s">
        <v>686</v>
      </c>
      <c r="J411" s="123" t="s">
        <v>686</v>
      </c>
      <c r="K411" s="123" t="s">
        <v>686</v>
      </c>
      <c r="L411" s="123" t="s">
        <v>686</v>
      </c>
      <c r="M411" s="129" t="s">
        <v>686</v>
      </c>
      <c r="N411" s="125" t="s">
        <v>686</v>
      </c>
      <c r="O411" s="123" t="s">
        <v>686</v>
      </c>
      <c r="P411" s="123" t="s">
        <v>686</v>
      </c>
      <c r="Q411" s="123" t="s">
        <v>686</v>
      </c>
      <c r="R411" s="129" t="s">
        <v>686</v>
      </c>
      <c r="S411" s="53">
        <f t="shared" si="14"/>
        <v>1</v>
      </c>
    </row>
    <row r="412" spans="1:18" ht="12.75">
      <c r="A412" s="118"/>
      <c r="B412" s="130"/>
      <c r="C412" s="122"/>
      <c r="D412" s="126"/>
      <c r="E412" s="126"/>
      <c r="F412" s="126"/>
      <c r="G412" s="126"/>
      <c r="H412" s="127"/>
      <c r="I412" s="128"/>
      <c r="J412" s="126"/>
      <c r="K412" s="126"/>
      <c r="L412" s="126"/>
      <c r="M412" s="127"/>
      <c r="N412" s="128"/>
      <c r="O412" s="126"/>
      <c r="P412" s="126"/>
      <c r="Q412" s="126"/>
      <c r="R412" s="127"/>
    </row>
    <row r="413" spans="1:19" s="9" customFormat="1" ht="12.75">
      <c r="A413" s="118"/>
      <c r="B413" s="63" t="s">
        <v>528</v>
      </c>
      <c r="C413" s="122"/>
      <c r="D413" s="86"/>
      <c r="E413" s="86"/>
      <c r="F413" s="86"/>
      <c r="G413" s="86"/>
      <c r="H413" s="87"/>
      <c r="I413" s="88"/>
      <c r="J413" s="86"/>
      <c r="K413" s="86"/>
      <c r="L413" s="86"/>
      <c r="M413" s="87"/>
      <c r="N413" s="88"/>
      <c r="O413" s="86"/>
      <c r="P413" s="86"/>
      <c r="Q413" s="86"/>
      <c r="R413" s="87"/>
      <c r="S413" s="28"/>
    </row>
    <row r="414" spans="1:19" ht="12.75">
      <c r="A414" s="118" t="s">
        <v>28</v>
      </c>
      <c r="B414" s="121" t="s">
        <v>463</v>
      </c>
      <c r="C414" s="122" t="s">
        <v>464</v>
      </c>
      <c r="D414" s="126">
        <v>0.06</v>
      </c>
      <c r="E414" s="126">
        <v>0.22</v>
      </c>
      <c r="F414" s="126">
        <v>0.06</v>
      </c>
      <c r="G414" s="126">
        <v>0.06</v>
      </c>
      <c r="H414" s="127">
        <v>0.06</v>
      </c>
      <c r="I414" s="128"/>
      <c r="J414" s="126"/>
      <c r="K414" s="126"/>
      <c r="L414" s="126"/>
      <c r="M414" s="127"/>
      <c r="N414" s="128"/>
      <c r="O414" s="126"/>
      <c r="P414" s="126"/>
      <c r="Q414" s="126"/>
      <c r="R414" s="127"/>
      <c r="S414" s="53">
        <f t="shared" si="14"/>
        <v>1</v>
      </c>
    </row>
    <row r="415" spans="1:19" ht="12.75">
      <c r="A415" s="118" t="s">
        <v>28</v>
      </c>
      <c r="B415" s="121" t="s">
        <v>465</v>
      </c>
      <c r="C415" s="122" t="s">
        <v>466</v>
      </c>
      <c r="D415" s="126"/>
      <c r="E415" s="126"/>
      <c r="F415" s="126"/>
      <c r="G415" s="126"/>
      <c r="H415" s="127"/>
      <c r="I415" s="128"/>
      <c r="J415" s="126"/>
      <c r="K415" s="126"/>
      <c r="L415" s="126"/>
      <c r="M415" s="127"/>
      <c r="N415" s="128"/>
      <c r="O415" s="126"/>
      <c r="P415" s="126"/>
      <c r="Q415" s="126"/>
      <c r="R415" s="127"/>
      <c r="S415" s="53">
        <f t="shared" si="14"/>
        <v>0</v>
      </c>
    </row>
    <row r="416" spans="1:19" ht="12.75">
      <c r="A416" s="118" t="s">
        <v>28</v>
      </c>
      <c r="B416" s="121" t="s">
        <v>467</v>
      </c>
      <c r="C416" s="122" t="s">
        <v>468</v>
      </c>
      <c r="D416" s="123">
        <v>0.09</v>
      </c>
      <c r="E416" s="123">
        <v>0.2203</v>
      </c>
      <c r="F416" s="123">
        <v>0.12</v>
      </c>
      <c r="G416" s="123">
        <v>0</v>
      </c>
      <c r="H416" s="129">
        <v>0.15</v>
      </c>
      <c r="I416" s="125">
        <v>0.15</v>
      </c>
      <c r="J416" s="123">
        <v>0.21</v>
      </c>
      <c r="K416" s="123">
        <v>0.1</v>
      </c>
      <c r="L416" s="123">
        <v>0</v>
      </c>
      <c r="M416" s="129">
        <v>0.15</v>
      </c>
      <c r="N416" s="125">
        <v>0.15</v>
      </c>
      <c r="O416" s="123">
        <v>0.21</v>
      </c>
      <c r="P416" s="123">
        <v>0.08</v>
      </c>
      <c r="Q416" s="123">
        <v>0</v>
      </c>
      <c r="R416" s="129">
        <v>0.15</v>
      </c>
      <c r="S416" s="53">
        <f t="shared" si="14"/>
        <v>1</v>
      </c>
    </row>
    <row r="417" spans="1:19" ht="12.75">
      <c r="A417" s="118" t="s">
        <v>28</v>
      </c>
      <c r="B417" s="121" t="s">
        <v>469</v>
      </c>
      <c r="C417" s="122" t="s">
        <v>470</v>
      </c>
      <c r="D417" s="123">
        <v>0.09</v>
      </c>
      <c r="E417" s="123">
        <v>0.2</v>
      </c>
      <c r="F417" s="123">
        <v>0.14</v>
      </c>
      <c r="G417" s="123">
        <v>0.09</v>
      </c>
      <c r="H417" s="129">
        <v>0.15</v>
      </c>
      <c r="I417" s="125">
        <v>0.1</v>
      </c>
      <c r="J417" s="123">
        <v>0.26</v>
      </c>
      <c r="K417" s="123">
        <v>0.14</v>
      </c>
      <c r="L417" s="123">
        <v>0.1</v>
      </c>
      <c r="M417" s="129">
        <v>0.17</v>
      </c>
      <c r="N417" s="125">
        <v>0.09</v>
      </c>
      <c r="O417" s="123">
        <v>0.16</v>
      </c>
      <c r="P417" s="123">
        <v>0.14</v>
      </c>
      <c r="Q417" s="123">
        <v>0.1</v>
      </c>
      <c r="R417" s="129">
        <v>0.17</v>
      </c>
      <c r="S417" s="53">
        <f t="shared" si="14"/>
        <v>1</v>
      </c>
    </row>
    <row r="418" spans="1:19" ht="12.75">
      <c r="A418" s="118" t="s">
        <v>28</v>
      </c>
      <c r="B418" s="121" t="s">
        <v>471</v>
      </c>
      <c r="C418" s="122" t="s">
        <v>472</v>
      </c>
      <c r="D418" s="123">
        <v>0.06</v>
      </c>
      <c r="E418" s="123">
        <v>0.22</v>
      </c>
      <c r="F418" s="123">
        <v>0.06</v>
      </c>
      <c r="G418" s="123">
        <v>0.06</v>
      </c>
      <c r="H418" s="129">
        <v>0.06</v>
      </c>
      <c r="I418" s="125">
        <v>0.062</v>
      </c>
      <c r="J418" s="123">
        <v>0.2</v>
      </c>
      <c r="K418" s="123">
        <v>0.062</v>
      </c>
      <c r="L418" s="123">
        <v>0.062</v>
      </c>
      <c r="M418" s="129">
        <v>0.062</v>
      </c>
      <c r="N418" s="125">
        <v>0.059</v>
      </c>
      <c r="O418" s="123">
        <v>0.2</v>
      </c>
      <c r="P418" s="123">
        <v>0.059</v>
      </c>
      <c r="Q418" s="123">
        <v>0.059</v>
      </c>
      <c r="R418" s="129">
        <v>0.059</v>
      </c>
      <c r="S418" s="53">
        <f t="shared" si="14"/>
        <v>1</v>
      </c>
    </row>
    <row r="419" spans="1:19" ht="12.75">
      <c r="A419" s="118" t="s">
        <v>28</v>
      </c>
      <c r="B419" s="121" t="s">
        <v>473</v>
      </c>
      <c r="C419" s="122" t="s">
        <v>474</v>
      </c>
      <c r="D419" s="123">
        <v>0.08</v>
      </c>
      <c r="E419" s="123">
        <v>0.21</v>
      </c>
      <c r="F419" s="123">
        <v>0.12</v>
      </c>
      <c r="G419" s="123">
        <v>0.09</v>
      </c>
      <c r="H419" s="129">
        <v>0.13</v>
      </c>
      <c r="I419" s="125">
        <v>0.08</v>
      </c>
      <c r="J419" s="123">
        <v>0.21</v>
      </c>
      <c r="K419" s="123">
        <v>0.12</v>
      </c>
      <c r="L419" s="123">
        <v>0.09</v>
      </c>
      <c r="M419" s="129">
        <v>0.13</v>
      </c>
      <c r="N419" s="125">
        <v>0.08</v>
      </c>
      <c r="O419" s="123">
        <v>0.21</v>
      </c>
      <c r="P419" s="123">
        <v>0.12</v>
      </c>
      <c r="Q419" s="123">
        <v>0.09</v>
      </c>
      <c r="R419" s="129">
        <v>0.13</v>
      </c>
      <c r="S419" s="53">
        <f t="shared" si="14"/>
        <v>1</v>
      </c>
    </row>
    <row r="420" spans="1:19" ht="12.75">
      <c r="A420" s="118" t="s">
        <v>28</v>
      </c>
      <c r="B420" s="121" t="s">
        <v>475</v>
      </c>
      <c r="C420" s="122" t="s">
        <v>476</v>
      </c>
      <c r="D420" s="123">
        <v>0.067</v>
      </c>
      <c r="E420" s="123">
        <v>0.2</v>
      </c>
      <c r="F420" s="123">
        <v>0.15</v>
      </c>
      <c r="G420" s="123">
        <v>0.075</v>
      </c>
      <c r="H420" s="129">
        <v>0.075</v>
      </c>
      <c r="I420" s="125">
        <v>0.072</v>
      </c>
      <c r="J420" s="123">
        <v>0.18</v>
      </c>
      <c r="K420" s="123">
        <v>0.1</v>
      </c>
      <c r="L420" s="123">
        <v>0.072</v>
      </c>
      <c r="M420" s="129">
        <v>0.072</v>
      </c>
      <c r="N420" s="125">
        <v>0.069</v>
      </c>
      <c r="O420" s="123">
        <v>0.18</v>
      </c>
      <c r="P420" s="123">
        <v>0.1</v>
      </c>
      <c r="Q420" s="123">
        <v>0.069</v>
      </c>
      <c r="R420" s="129">
        <v>0.069</v>
      </c>
      <c r="S420" s="53">
        <f t="shared" si="14"/>
        <v>1</v>
      </c>
    </row>
    <row r="421" spans="1:19" ht="12.75">
      <c r="A421" s="118" t="s">
        <v>46</v>
      </c>
      <c r="B421" s="121" t="s">
        <v>676</v>
      </c>
      <c r="C421" s="122" t="s">
        <v>477</v>
      </c>
      <c r="D421" s="123">
        <v>0.057</v>
      </c>
      <c r="E421" s="123">
        <v>0.258</v>
      </c>
      <c r="F421" s="123">
        <v>0.09</v>
      </c>
      <c r="G421" s="123">
        <v>0.09</v>
      </c>
      <c r="H421" s="129">
        <v>0.09</v>
      </c>
      <c r="I421" s="125">
        <v>0.062</v>
      </c>
      <c r="J421" s="123">
        <v>0.258</v>
      </c>
      <c r="K421" s="123">
        <v>0.09</v>
      </c>
      <c r="L421" s="123">
        <v>0.09</v>
      </c>
      <c r="M421" s="129">
        <v>0.09</v>
      </c>
      <c r="N421" s="125">
        <v>0.258</v>
      </c>
      <c r="O421" s="123">
        <v>0.09</v>
      </c>
      <c r="P421" s="123">
        <v>0.09</v>
      </c>
      <c r="Q421" s="123">
        <v>0.09</v>
      </c>
      <c r="R421" s="129">
        <v>0.09</v>
      </c>
      <c r="S421" s="53">
        <f t="shared" si="14"/>
        <v>1</v>
      </c>
    </row>
    <row r="422" spans="1:18" ht="12.75">
      <c r="A422" s="118"/>
      <c r="B422" s="130"/>
      <c r="C422" s="122"/>
      <c r="D422" s="126"/>
      <c r="E422" s="126"/>
      <c r="F422" s="126"/>
      <c r="G422" s="126"/>
      <c r="H422" s="127"/>
      <c r="I422" s="128"/>
      <c r="J422" s="126"/>
      <c r="K422" s="126"/>
      <c r="L422" s="126"/>
      <c r="M422" s="127"/>
      <c r="N422" s="128"/>
      <c r="O422" s="126"/>
      <c r="P422" s="126"/>
      <c r="Q422" s="126"/>
      <c r="R422" s="127"/>
    </row>
    <row r="423" spans="1:19" s="9" customFormat="1" ht="12.75">
      <c r="A423" s="118"/>
      <c r="B423" s="63" t="s">
        <v>529</v>
      </c>
      <c r="C423" s="122"/>
      <c r="D423" s="86"/>
      <c r="E423" s="86"/>
      <c r="F423" s="86"/>
      <c r="G423" s="86"/>
      <c r="H423" s="87"/>
      <c r="I423" s="88"/>
      <c r="J423" s="86"/>
      <c r="K423" s="86"/>
      <c r="L423" s="86"/>
      <c r="M423" s="87"/>
      <c r="N423" s="88"/>
      <c r="O423" s="86"/>
      <c r="P423" s="86"/>
      <c r="Q423" s="86"/>
      <c r="R423" s="87"/>
      <c r="S423" s="28"/>
    </row>
    <row r="424" spans="1:19" ht="12.75">
      <c r="A424" s="118" t="s">
        <v>28</v>
      </c>
      <c r="B424" s="121" t="s">
        <v>478</v>
      </c>
      <c r="C424" s="122" t="s">
        <v>479</v>
      </c>
      <c r="D424" s="123">
        <v>0.08</v>
      </c>
      <c r="E424" s="123">
        <v>0.248</v>
      </c>
      <c r="F424" s="123">
        <v>0.12</v>
      </c>
      <c r="G424" s="123">
        <v>0.09</v>
      </c>
      <c r="H424" s="129">
        <v>0.12</v>
      </c>
      <c r="I424" s="125">
        <v>0</v>
      </c>
      <c r="J424" s="123">
        <v>0</v>
      </c>
      <c r="K424" s="123">
        <v>0</v>
      </c>
      <c r="L424" s="123">
        <v>0</v>
      </c>
      <c r="M424" s="129">
        <v>0</v>
      </c>
      <c r="N424" s="125">
        <v>0</v>
      </c>
      <c r="O424" s="123">
        <v>0</v>
      </c>
      <c r="P424" s="123">
        <v>0</v>
      </c>
      <c r="Q424" s="123">
        <v>0</v>
      </c>
      <c r="R424" s="129">
        <v>0</v>
      </c>
      <c r="S424" s="53">
        <f t="shared" si="14"/>
        <v>1</v>
      </c>
    </row>
    <row r="425" spans="1:19" ht="12.75">
      <c r="A425" s="118" t="s">
        <v>28</v>
      </c>
      <c r="B425" s="121" t="s">
        <v>480</v>
      </c>
      <c r="C425" s="122" t="s">
        <v>481</v>
      </c>
      <c r="D425" s="123">
        <v>0.095</v>
      </c>
      <c r="E425" s="123">
        <v>0.2</v>
      </c>
      <c r="F425" s="123">
        <v>0.085</v>
      </c>
      <c r="G425" s="123">
        <v>0.1</v>
      </c>
      <c r="H425" s="129">
        <v>0.1</v>
      </c>
      <c r="I425" s="125">
        <v>0.08</v>
      </c>
      <c r="J425" s="123">
        <v>0.2</v>
      </c>
      <c r="K425" s="123">
        <v>0.06</v>
      </c>
      <c r="L425" s="123">
        <v>0.06</v>
      </c>
      <c r="M425" s="129">
        <v>0.06</v>
      </c>
      <c r="N425" s="125">
        <v>0.08</v>
      </c>
      <c r="O425" s="123">
        <v>0.2</v>
      </c>
      <c r="P425" s="123">
        <v>0.06</v>
      </c>
      <c r="Q425" s="123">
        <v>0.06</v>
      </c>
      <c r="R425" s="129">
        <v>0.06</v>
      </c>
      <c r="S425" s="53">
        <f t="shared" si="14"/>
        <v>1</v>
      </c>
    </row>
    <row r="426" spans="1:19" ht="12.75">
      <c r="A426" s="118" t="s">
        <v>28</v>
      </c>
      <c r="B426" s="121" t="s">
        <v>482</v>
      </c>
      <c r="C426" s="122" t="s">
        <v>483</v>
      </c>
      <c r="D426" s="123">
        <v>0.065</v>
      </c>
      <c r="E426" s="123">
        <v>0.248</v>
      </c>
      <c r="F426" s="123">
        <v>0.1</v>
      </c>
      <c r="G426" s="123">
        <v>0.085</v>
      </c>
      <c r="H426" s="129">
        <v>0.085</v>
      </c>
      <c r="I426" s="125">
        <v>0.07</v>
      </c>
      <c r="J426" s="123">
        <v>0.184</v>
      </c>
      <c r="K426" s="123">
        <v>0.08</v>
      </c>
      <c r="L426" s="123">
        <v>0.08</v>
      </c>
      <c r="M426" s="129">
        <v>0.08</v>
      </c>
      <c r="N426" s="125">
        <v>0.075</v>
      </c>
      <c r="O426" s="123">
        <v>0.208</v>
      </c>
      <c r="P426" s="123">
        <v>0.08</v>
      </c>
      <c r="Q426" s="123">
        <v>0.08</v>
      </c>
      <c r="R426" s="129">
        <v>0.08</v>
      </c>
      <c r="S426" s="53">
        <f t="shared" si="14"/>
        <v>1</v>
      </c>
    </row>
    <row r="427" spans="1:19" ht="12.75">
      <c r="A427" s="118" t="s">
        <v>46</v>
      </c>
      <c r="B427" s="121" t="s">
        <v>677</v>
      </c>
      <c r="C427" s="122" t="s">
        <v>484</v>
      </c>
      <c r="D427" s="123">
        <v>0.06</v>
      </c>
      <c r="E427" s="123">
        <v>0.194</v>
      </c>
      <c r="F427" s="123">
        <v>0.12</v>
      </c>
      <c r="G427" s="123">
        <v>0.08</v>
      </c>
      <c r="H427" s="129">
        <v>0.07</v>
      </c>
      <c r="I427" s="125">
        <v>0.06</v>
      </c>
      <c r="J427" s="123">
        <v>0.2</v>
      </c>
      <c r="K427" s="123">
        <v>0.06</v>
      </c>
      <c r="L427" s="123">
        <v>0.06</v>
      </c>
      <c r="M427" s="129">
        <v>0.06</v>
      </c>
      <c r="N427" s="125">
        <v>0.06</v>
      </c>
      <c r="O427" s="123">
        <v>0.2</v>
      </c>
      <c r="P427" s="123">
        <v>0.06</v>
      </c>
      <c r="Q427" s="123">
        <v>0.06</v>
      </c>
      <c r="R427" s="129">
        <v>0.06</v>
      </c>
      <c r="S427" s="53">
        <f t="shared" si="14"/>
        <v>1</v>
      </c>
    </row>
    <row r="428" spans="1:18" ht="12.75" hidden="1">
      <c r="A428" s="118"/>
      <c r="B428" s="121"/>
      <c r="C428" s="122"/>
      <c r="D428" s="155"/>
      <c r="E428" s="155"/>
      <c r="F428" s="155"/>
      <c r="G428" s="155"/>
      <c r="H428" s="156"/>
      <c r="I428" s="157"/>
      <c r="J428" s="155"/>
      <c r="K428" s="155"/>
      <c r="L428" s="155"/>
      <c r="M428" s="156"/>
      <c r="N428" s="157"/>
      <c r="O428" s="155"/>
      <c r="P428" s="155"/>
      <c r="Q428" s="155"/>
      <c r="R428" s="156"/>
    </row>
    <row r="429" spans="1:19" s="9" customFormat="1" ht="12.75" hidden="1">
      <c r="A429" s="64">
        <f>COUNTIF(A388:A427,"A")+COUNTIF(A388:A427,"b")+COUNTIF(A388:A427,"c")</f>
        <v>30</v>
      </c>
      <c r="B429" s="61" t="s">
        <v>530</v>
      </c>
      <c r="C429" s="122"/>
      <c r="D429" s="80">
        <f>IF(ISERROR(AVERAGE(D424:D427,D414:D421,D407:D411,D399:D404,D391:D396,D388)),0,AVERAGE(D424:D427,D414:D421,D407:D411,D399:D404,D391:D396,D388))</f>
        <v>0.07563165680473372</v>
      </c>
      <c r="E429" s="80">
        <f aca="true" t="shared" si="15" ref="E429:R429">IF(ISERROR(AVERAGE(E424:E427,E414:E421,E407:E411,E399:E404,E391:E396,E388)),0,AVERAGE(E424:E427,E414:E421,E407:E411,E399:E404,E391:E396,E388))</f>
        <v>0.22021478795019112</v>
      </c>
      <c r="F429" s="80">
        <f t="shared" si="15"/>
        <v>0.09891923076923079</v>
      </c>
      <c r="G429" s="80">
        <f t="shared" si="15"/>
        <v>0.08042307692307692</v>
      </c>
      <c r="H429" s="81">
        <f t="shared" si="15"/>
        <v>0.08735384615384617</v>
      </c>
      <c r="I429" s="82">
        <f t="shared" si="15"/>
        <v>0.07375330612244899</v>
      </c>
      <c r="J429" s="80">
        <f t="shared" si="15"/>
        <v>0.18251433790945992</v>
      </c>
      <c r="K429" s="80">
        <f t="shared" si="15"/>
        <v>0.07929000000000001</v>
      </c>
      <c r="L429" s="80">
        <f t="shared" si="15"/>
        <v>0.074676</v>
      </c>
      <c r="M429" s="81">
        <f t="shared" si="15"/>
        <v>0.07172000000000002</v>
      </c>
      <c r="N429" s="82">
        <f t="shared" si="15"/>
        <v>0.07496439344262297</v>
      </c>
      <c r="O429" s="80">
        <f t="shared" si="15"/>
        <v>0.17351112950612152</v>
      </c>
      <c r="P429" s="80">
        <f t="shared" si="15"/>
        <v>0.07932400000000002</v>
      </c>
      <c r="Q429" s="80">
        <f t="shared" si="15"/>
        <v>0.087644</v>
      </c>
      <c r="R429" s="81">
        <f t="shared" si="15"/>
        <v>0.07264000000000001</v>
      </c>
      <c r="S429" s="28">
        <f t="shared" si="14"/>
        <v>1</v>
      </c>
    </row>
    <row r="430" spans="1:226" s="39" customFormat="1" ht="12.75">
      <c r="A430" s="131"/>
      <c r="B430" s="132" t="s">
        <v>547</v>
      </c>
      <c r="C430" s="133">
        <f>COUNTIF(S388:S430,0)</f>
        <v>2</v>
      </c>
      <c r="D430" s="158"/>
      <c r="E430" s="158"/>
      <c r="F430" s="158"/>
      <c r="G430" s="158"/>
      <c r="H430" s="159"/>
      <c r="I430" s="160"/>
      <c r="J430" s="158"/>
      <c r="K430" s="158"/>
      <c r="L430" s="158"/>
      <c r="M430" s="159"/>
      <c r="N430" s="160"/>
      <c r="O430" s="158"/>
      <c r="P430" s="158"/>
      <c r="Q430" s="158"/>
      <c r="R430" s="159"/>
      <c r="S430" s="53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/>
      <c r="CA430" s="36"/>
      <c r="CB430" s="36"/>
      <c r="CC430" s="36"/>
      <c r="CD430" s="36"/>
      <c r="CE430" s="36"/>
      <c r="CF430" s="36"/>
      <c r="CG430" s="36"/>
      <c r="CH430" s="36"/>
      <c r="CI430" s="36"/>
      <c r="CJ430" s="36"/>
      <c r="CK430" s="36"/>
      <c r="CL430" s="36"/>
      <c r="CM430" s="36"/>
      <c r="CN430" s="36"/>
      <c r="CO430" s="36"/>
      <c r="CP430" s="36"/>
      <c r="CQ430" s="36"/>
      <c r="CR430" s="36"/>
      <c r="CS430" s="36"/>
      <c r="CT430" s="36"/>
      <c r="CU430" s="36"/>
      <c r="CV430" s="36"/>
      <c r="CW430" s="36"/>
      <c r="CX430" s="36"/>
      <c r="CY430" s="36"/>
      <c r="CZ430" s="36"/>
      <c r="DA430" s="36"/>
      <c r="DB430" s="36"/>
      <c r="DC430" s="36"/>
      <c r="DD430" s="36"/>
      <c r="DE430" s="36"/>
      <c r="DF430" s="36"/>
      <c r="DG430" s="36"/>
      <c r="DH430" s="36"/>
      <c r="DI430" s="36"/>
      <c r="DJ430" s="36"/>
      <c r="DK430" s="36"/>
      <c r="DL430" s="36"/>
      <c r="DM430" s="36"/>
      <c r="DN430" s="36"/>
      <c r="DO430" s="36"/>
      <c r="DP430" s="36"/>
      <c r="DQ430" s="36"/>
      <c r="DR430" s="36"/>
      <c r="DS430" s="36"/>
      <c r="DT430" s="36"/>
      <c r="DU430" s="36"/>
      <c r="DV430" s="36"/>
      <c r="DW430" s="36"/>
      <c r="DX430" s="36"/>
      <c r="DY430" s="36"/>
      <c r="DZ430" s="36"/>
      <c r="EA430" s="36"/>
      <c r="EB430" s="36"/>
      <c r="EC430" s="36"/>
      <c r="ED430" s="36"/>
      <c r="EE430" s="36"/>
      <c r="EF430" s="36"/>
      <c r="EG430" s="36"/>
      <c r="EH430" s="36"/>
      <c r="EI430" s="36"/>
      <c r="EJ430" s="36"/>
      <c r="EK430" s="36"/>
      <c r="EL430" s="36"/>
      <c r="EM430" s="36"/>
      <c r="EN430" s="36"/>
      <c r="EO430" s="36"/>
      <c r="EP430" s="36"/>
      <c r="EQ430" s="36"/>
      <c r="ER430" s="36"/>
      <c r="ES430" s="36"/>
      <c r="ET430" s="36"/>
      <c r="EU430" s="36"/>
      <c r="EV430" s="36"/>
      <c r="EW430" s="36"/>
      <c r="EX430" s="36"/>
      <c r="EY430" s="36"/>
      <c r="EZ430" s="36"/>
      <c r="FA430" s="36"/>
      <c r="FB430" s="36"/>
      <c r="FC430" s="36"/>
      <c r="FD430" s="36"/>
      <c r="FE430" s="36"/>
      <c r="FF430" s="36"/>
      <c r="FG430" s="36"/>
      <c r="FH430" s="36"/>
      <c r="FI430" s="36"/>
      <c r="FJ430" s="36"/>
      <c r="FK430" s="36"/>
      <c r="FL430" s="36"/>
      <c r="FM430" s="36"/>
      <c r="FN430" s="36"/>
      <c r="FO430" s="36"/>
      <c r="FP430" s="36"/>
      <c r="FQ430" s="36"/>
      <c r="FR430" s="36"/>
      <c r="FS430" s="36"/>
      <c r="FT430" s="36"/>
      <c r="FU430" s="36"/>
      <c r="FV430" s="36"/>
      <c r="FW430" s="36"/>
      <c r="FX430" s="36"/>
      <c r="FY430" s="36"/>
      <c r="FZ430" s="36"/>
      <c r="GA430" s="36"/>
      <c r="GB430" s="36"/>
      <c r="GC430" s="36"/>
      <c r="GD430" s="36"/>
      <c r="GE430" s="36"/>
      <c r="GF430" s="36"/>
      <c r="GG430" s="36"/>
      <c r="GH430" s="36"/>
      <c r="GI430" s="36"/>
      <c r="GJ430" s="36"/>
      <c r="GK430" s="36"/>
      <c r="GL430" s="36"/>
      <c r="GM430" s="36"/>
      <c r="GN430" s="36"/>
      <c r="GO430" s="36"/>
      <c r="GP430" s="36"/>
      <c r="GQ430" s="36"/>
      <c r="GR430" s="36"/>
      <c r="GS430" s="36"/>
      <c r="GT430" s="36"/>
      <c r="GU430" s="36"/>
      <c r="GV430" s="36"/>
      <c r="GW430" s="36"/>
      <c r="GX430" s="36"/>
      <c r="GY430" s="36"/>
      <c r="GZ430" s="36"/>
      <c r="HA430" s="36"/>
      <c r="HB430" s="36"/>
      <c r="HC430" s="36"/>
      <c r="HD430" s="36"/>
      <c r="HE430" s="36"/>
      <c r="HF430" s="36"/>
      <c r="HG430" s="36"/>
      <c r="HH430" s="36"/>
      <c r="HI430" s="36"/>
      <c r="HJ430" s="36"/>
      <c r="HK430" s="36"/>
      <c r="HL430" s="36"/>
      <c r="HM430" s="36"/>
      <c r="HN430" s="36"/>
      <c r="HO430" s="36"/>
      <c r="HP430" s="36"/>
      <c r="HQ430" s="36"/>
      <c r="HR430" s="36"/>
    </row>
    <row r="431" ht="11.25">
      <c r="A431" s="85" t="s">
        <v>693</v>
      </c>
    </row>
    <row r="432" ht="11.25">
      <c r="A432" s="84" t="s">
        <v>695</v>
      </c>
    </row>
    <row r="433" ht="11.25">
      <c r="A433" s="84" t="s">
        <v>698</v>
      </c>
    </row>
    <row r="434" ht="11.25">
      <c r="A434" s="84" t="s">
        <v>694</v>
      </c>
    </row>
    <row r="435" ht="11.25">
      <c r="A435" s="83" t="s">
        <v>550</v>
      </c>
    </row>
    <row r="436" spans="1:2" ht="11.25">
      <c r="A436" s="53">
        <f>A429+A383+A346+A299+A267+A222+A135+A108+A68+0</f>
        <v>283</v>
      </c>
      <c r="B436" s="54">
        <f>IF(A436&lt;&gt;283,"Error",0)</f>
        <v>0</v>
      </c>
    </row>
    <row r="451" ht="11.25">
      <c r="H451" s="38"/>
    </row>
  </sheetData>
  <sheetProtection/>
  <mergeCells count="4">
    <mergeCell ref="I4:M4"/>
    <mergeCell ref="N4:R4"/>
    <mergeCell ref="D4:H4"/>
    <mergeCell ref="Q1:R1"/>
  </mergeCells>
  <printOptions/>
  <pageMargins left="0.1968503937007874" right="0.1968503937007874" top="0.19" bottom="0.43" header="0.5905511811023623" footer="0.2"/>
  <pageSetup horizontalDpi="600" verticalDpi="600" orientation="landscape" paperSize="9" scale="50" r:id="rId1"/>
  <rowBreaks count="9" manualBreakCount="9">
    <brk id="69" max="255" man="1"/>
    <brk id="109" max="17" man="1"/>
    <brk id="136" max="17" man="1"/>
    <brk id="188" max="17" man="1"/>
    <brk id="223" max="17" man="1"/>
    <brk id="268" max="17" man="1"/>
    <brk id="300" max="17" man="1"/>
    <brk id="347" max="17" man="1"/>
    <brk id="384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KSS Mohloli</dc:creator>
  <cp:keywords/>
  <dc:description/>
  <cp:lastModifiedBy>Sylvester Mohloli</cp:lastModifiedBy>
  <cp:lastPrinted>2010-11-29T11:53:23Z</cp:lastPrinted>
  <dcterms:created xsi:type="dcterms:W3CDTF">2009-05-21T09:37:51Z</dcterms:created>
  <dcterms:modified xsi:type="dcterms:W3CDTF">2010-11-29T11:59:54Z</dcterms:modified>
  <cp:category/>
  <cp:version/>
  <cp:contentType/>
  <cp:contentStatus/>
</cp:coreProperties>
</file>